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465" windowWidth="24240" windowHeight="13740"/>
  </bookViews>
  <sheets>
    <sheet name="IKS Univ &amp; Unit" sheetId="11" r:id="rId1"/>
    <sheet name="IKS 1" sheetId="7" r:id="rId2"/>
    <sheet name="IKS 2" sheetId="9" r:id="rId3"/>
    <sheet name="IKS 3" sheetId="10" r:id="rId4"/>
    <sheet name="IKS 4" sheetId="4" r:id="rId5"/>
    <sheet name="IKS 5" sheetId="3" r:id="rId6"/>
  </sheets>
  <calcPr calcId="15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80" i="11" l="1"/>
  <c r="CR78" i="11"/>
  <c r="CK40" i="11"/>
  <c r="CI40" i="11"/>
  <c r="CG40" i="11"/>
  <c r="CE40" i="11"/>
  <c r="CC40" i="11"/>
  <c r="CA40" i="11"/>
  <c r="BY40" i="11"/>
  <c r="BU40" i="11"/>
  <c r="BS40" i="11"/>
  <c r="BQ40" i="11"/>
  <c r="BO40" i="11"/>
  <c r="BM40" i="11"/>
  <c r="BK40" i="11"/>
  <c r="BI40" i="11"/>
  <c r="BG40" i="11"/>
  <c r="BE40" i="11"/>
  <c r="BC40" i="11"/>
  <c r="AY40" i="11"/>
  <c r="AW40" i="11"/>
  <c r="AU40" i="11"/>
  <c r="AS40" i="11"/>
  <c r="AQ40" i="11"/>
  <c r="AO40" i="11"/>
  <c r="AM40" i="11"/>
  <c r="AK40" i="11"/>
  <c r="AI40" i="11"/>
  <c r="AG40" i="11"/>
  <c r="AE40" i="11"/>
  <c r="AC40" i="11"/>
  <c r="AA40" i="11"/>
  <c r="Y40" i="11"/>
  <c r="W40" i="11"/>
  <c r="U40" i="11"/>
  <c r="S40" i="11"/>
  <c r="Q40" i="11"/>
  <c r="CK39" i="11"/>
  <c r="CI39" i="11"/>
  <c r="CG39" i="11"/>
  <c r="CE39" i="11"/>
  <c r="CC39" i="11"/>
  <c r="CA39" i="11"/>
  <c r="BY39" i="11"/>
  <c r="BW39" i="11"/>
  <c r="BU39" i="11"/>
  <c r="BS39" i="11"/>
  <c r="BQ39" i="11"/>
  <c r="BO39" i="11"/>
  <c r="BM39" i="11"/>
  <c r="BK39" i="11"/>
  <c r="BI39" i="11"/>
  <c r="BG39" i="11"/>
  <c r="BE39" i="11"/>
  <c r="BC39" i="11"/>
  <c r="AY39" i="11"/>
  <c r="AW39" i="11"/>
  <c r="AU39" i="11"/>
  <c r="AS39" i="11"/>
  <c r="AQ39" i="11"/>
  <c r="AO39" i="11"/>
  <c r="AM39" i="11"/>
  <c r="AK39" i="11"/>
  <c r="AI39" i="11"/>
  <c r="AG39" i="11"/>
  <c r="AE39" i="11"/>
  <c r="AC39" i="11"/>
  <c r="AA39" i="11"/>
  <c r="Y39" i="11"/>
  <c r="W39" i="11"/>
  <c r="U39" i="11"/>
  <c r="S39" i="11"/>
  <c r="Q39" i="11"/>
  <c r="CK38" i="11"/>
  <c r="CI38" i="11"/>
  <c r="CG38" i="11"/>
  <c r="CE38" i="11"/>
  <c r="CC38" i="11"/>
  <c r="CA38" i="11"/>
  <c r="BY38" i="11"/>
  <c r="BW38" i="11"/>
  <c r="BU38" i="11"/>
  <c r="BS38" i="11"/>
  <c r="BQ38" i="11"/>
  <c r="BO38" i="11"/>
  <c r="BM38" i="11"/>
  <c r="BK38" i="11"/>
  <c r="BI38" i="11"/>
  <c r="BG38" i="11"/>
  <c r="BE38" i="11"/>
  <c r="BC38" i="11"/>
  <c r="AY38" i="11"/>
  <c r="AW38" i="11"/>
  <c r="AU38" i="11"/>
  <c r="AS38" i="11"/>
  <c r="AQ38" i="11"/>
  <c r="AO38" i="11"/>
  <c r="AM38" i="11"/>
  <c r="AK38" i="11"/>
  <c r="AI38" i="11"/>
  <c r="AG38" i="11"/>
  <c r="AE38" i="11"/>
  <c r="AC38" i="11"/>
  <c r="Y38" i="11"/>
  <c r="W38" i="11"/>
  <c r="U38" i="11"/>
  <c r="S38" i="11"/>
  <c r="Q38" i="11"/>
  <c r="CK37" i="11"/>
  <c r="CI37" i="11"/>
  <c r="CG37" i="11"/>
  <c r="CE37" i="11"/>
  <c r="CC37" i="11"/>
  <c r="CA37" i="11"/>
  <c r="BY37" i="11"/>
  <c r="BW37" i="11"/>
  <c r="BU37" i="11"/>
  <c r="BS37" i="11"/>
  <c r="BQ37" i="11"/>
  <c r="BO37" i="11"/>
  <c r="BM37" i="11"/>
  <c r="BK37" i="11"/>
  <c r="BI37" i="11"/>
  <c r="BG37" i="11"/>
  <c r="BE37" i="11"/>
  <c r="BC37" i="11"/>
  <c r="AY37" i="11"/>
  <c r="AW37" i="11"/>
  <c r="AU37" i="11"/>
  <c r="AS37" i="11"/>
  <c r="AQ37" i="11"/>
  <c r="AO37" i="11"/>
  <c r="AM37" i="11"/>
  <c r="AK37" i="11"/>
  <c r="AI37" i="11"/>
  <c r="AG37" i="11"/>
  <c r="AE37" i="11"/>
  <c r="AC37" i="11"/>
  <c r="AA37" i="11"/>
  <c r="Y37" i="11"/>
  <c r="W37" i="11"/>
  <c r="U37" i="11"/>
  <c r="S37" i="11"/>
  <c r="Q37" i="11"/>
</calcChain>
</file>

<file path=xl/sharedStrings.xml><?xml version="1.0" encoding="utf-8"?>
<sst xmlns="http://schemas.openxmlformats.org/spreadsheetml/2006/main" count="4298" uniqueCount="3225">
  <si>
    <t>No.</t>
  </si>
  <si>
    <t>SASARAN STRATEGIS</t>
  </si>
  <si>
    <t>PROSES BISNIS</t>
  </si>
  <si>
    <t>STANDAR MUTU</t>
  </si>
  <si>
    <t>INDIKATOR KINERJA STRATEGIS</t>
  </si>
  <si>
    <t>Leading Sector</t>
  </si>
  <si>
    <t xml:space="preserve">NILAI STANDAR </t>
  </si>
  <si>
    <t>Baseline (2016)</t>
  </si>
  <si>
    <t>2017/2018</t>
  </si>
  <si>
    <t>2018/2019</t>
  </si>
  <si>
    <t>2019/2020</t>
  </si>
  <si>
    <t>2020/2021</t>
  </si>
  <si>
    <t>Universitas</t>
  </si>
  <si>
    <t>FAI/EPI</t>
  </si>
  <si>
    <t>FAI/KPAI</t>
  </si>
  <si>
    <t>FAI/PAI</t>
  </si>
  <si>
    <t>FE/Ak</t>
  </si>
  <si>
    <t>FE/EP</t>
  </si>
  <si>
    <t>FE/Man</t>
  </si>
  <si>
    <t>FH/IH</t>
  </si>
  <si>
    <t>FIP/HI</t>
  </si>
  <si>
    <t>FIP/IK</t>
  </si>
  <si>
    <t>FIP/IP</t>
  </si>
  <si>
    <t>FKIK/Far</t>
  </si>
  <si>
    <t>FKIK/IK</t>
  </si>
  <si>
    <t>FKIK/KG</t>
  </si>
  <si>
    <t>FKIK/KU</t>
  </si>
  <si>
    <t>FKIK/PPPD</t>
  </si>
  <si>
    <t>FKIK/PPPDG</t>
  </si>
  <si>
    <t>FKIK/PPNers</t>
  </si>
  <si>
    <t>FKIK/PPA</t>
  </si>
  <si>
    <t>FPB/BA</t>
  </si>
  <si>
    <t>FPB/BI</t>
  </si>
  <si>
    <t>FPB/BJ</t>
  </si>
  <si>
    <t>FP/Agri</t>
  </si>
  <si>
    <t>FP/Agro</t>
  </si>
  <si>
    <t>FT/TE</t>
  </si>
  <si>
    <t>FT/TI</t>
  </si>
  <si>
    <t>FT/TM</t>
  </si>
  <si>
    <t>FT/TS</t>
  </si>
  <si>
    <t>FPS/MIH</t>
  </si>
  <si>
    <t>PV/Ak</t>
  </si>
  <si>
    <t>PV/TEM</t>
  </si>
  <si>
    <t>PV/TMOM</t>
  </si>
  <si>
    <t>Base Line</t>
  </si>
  <si>
    <t>Target (1th)</t>
  </si>
  <si>
    <t>SS-1</t>
  </si>
  <si>
    <t>Terwujudnya pembelajaran berkualitas yang didukung oleh penelitian dan pengabdian kepada masyarakat yang unggul berbasis keunikan lokal sehingga mampu menghasilkan lulusan yang berkarakter Islam dan berdaya saing global serta meningkatkan reputasi akademik universitas pada tingkat internasional.</t>
  </si>
  <si>
    <t>Akademik</t>
  </si>
  <si>
    <t>Isi, Proses, Penilaian &amp; Pengelolaan Pembelajaran</t>
  </si>
  <si>
    <t>IKS-1.01</t>
  </si>
  <si>
    <t>Persentase prodi yang memiliki kurikulum PT sesuai dengan visi misi Prodi, memenuhi kebutuhan stakeholder dan berorientasi ke masa depan</t>
  </si>
  <si>
    <t>LPP</t>
  </si>
  <si>
    <t>IKS-1.02</t>
  </si>
  <si>
    <t>Persentase prodi yang melaksanakan pembaharuan dan pengembangan kurikulum secara mandiri minimal 5 tahun sekali</t>
  </si>
  <si>
    <t>IKS-1.03</t>
  </si>
  <si>
    <t>Persentase kelulusan UK Profesi Dokter Umum</t>
  </si>
  <si>
    <t>Prodi</t>
  </si>
  <si>
    <t>&gt;90%</t>
  </si>
  <si>
    <t xml:space="preserve"> 84  </t>
  </si>
  <si>
    <t xml:space="preserve"> 87  </t>
  </si>
  <si>
    <t>IKS-1.04</t>
  </si>
  <si>
    <t>Persentase kelulusan UK Profesi Dokter Gigi</t>
  </si>
  <si>
    <t xml:space="preserve"> 80  </t>
  </si>
  <si>
    <t xml:space="preserve"> 82.5  </t>
  </si>
  <si>
    <t xml:space="preserve"> 85  </t>
  </si>
  <si>
    <t xml:space="preserve"> 87.5  </t>
  </si>
  <si>
    <t>IKS-1.05</t>
  </si>
  <si>
    <t>Persentase kelulusan UK Profesi Perawat</t>
  </si>
  <si>
    <t xml:space="preserve"> 90  </t>
  </si>
  <si>
    <t xml:space="preserve"> 91  </t>
  </si>
  <si>
    <t xml:space="preserve"> 92  </t>
  </si>
  <si>
    <t xml:space="preserve"> 93  </t>
  </si>
  <si>
    <t>IKS-1.06</t>
  </si>
  <si>
    <t>Persentase kelulusan UK Profesi Farmasi</t>
  </si>
  <si>
    <t xml:space="preserve"> -  </t>
  </si>
  <si>
    <t xml:space="preserve"> 75  </t>
  </si>
  <si>
    <t>IKS-1.07</t>
  </si>
  <si>
    <t>Persentase kelulusan OSCE (Objective Structure Clinical Examination); UKMPPD (Uji Kompetensi Mahasiswa Program Profesi Dokter)</t>
  </si>
  <si>
    <t>-</t>
  </si>
  <si>
    <t xml:space="preserve"> </t>
  </si>
  <si>
    <t>IKS-1.08</t>
  </si>
  <si>
    <t>Persentase kelulusan OSCE (Objective Structure Clinical Examination); UKMPPD (Uji Kompetensi Mahasiswa Program Profesi Dokter Gigi</t>
  </si>
  <si>
    <t>IKS-1.09</t>
  </si>
  <si>
    <t>Penambahan Prodi Program Profesi</t>
  </si>
  <si>
    <t>Fakultas</t>
  </si>
  <si>
    <t>2 Prodi baru</t>
  </si>
  <si>
    <t>IKS-1.10</t>
  </si>
  <si>
    <t>Angka Efisiensi Edukasi (AEE) = Jumlah lulusan/student body</t>
  </si>
  <si>
    <t>Prodi D3=33%</t>
  </si>
  <si>
    <t>5,7</t>
  </si>
  <si>
    <t>7,0</t>
  </si>
  <si>
    <t>17,2</t>
  </si>
  <si>
    <t>Prodi S1=25%</t>
  </si>
  <si>
    <t>16,7</t>
  </si>
  <si>
    <t>11,3</t>
  </si>
  <si>
    <t>7,3</t>
  </si>
  <si>
    <t>18,7</t>
  </si>
  <si>
    <t>22,4</t>
  </si>
  <si>
    <t>22,5</t>
  </si>
  <si>
    <t>36,2</t>
  </si>
  <si>
    <t>6,3</t>
  </si>
  <si>
    <t>50,7</t>
  </si>
  <si>
    <t>56,7</t>
  </si>
  <si>
    <t>4,7</t>
  </si>
  <si>
    <t>18,9</t>
  </si>
  <si>
    <t>0,21</t>
  </si>
  <si>
    <t>19,6</t>
  </si>
  <si>
    <t>20,05</t>
  </si>
  <si>
    <t>10,6</t>
  </si>
  <si>
    <t>7,8</t>
  </si>
  <si>
    <t>Prodi S2=50%</t>
  </si>
  <si>
    <t>21,8</t>
  </si>
  <si>
    <t>63,3</t>
  </si>
  <si>
    <t>63,5</t>
  </si>
  <si>
    <t>26,4</t>
  </si>
  <si>
    <t>58,1</t>
  </si>
  <si>
    <t>58,5</t>
  </si>
  <si>
    <t>53,2</t>
  </si>
  <si>
    <t>Prodi S3=33%</t>
  </si>
  <si>
    <t>Kompentensi &amp; Pengelolaan Lulusan</t>
  </si>
  <si>
    <t>IKS-1.11</t>
  </si>
  <si>
    <t>Persentase Kelulusan Tepat Waktu</t>
  </si>
  <si>
    <t>LPKA</t>
  </si>
  <si>
    <t>83,3</t>
  </si>
  <si>
    <t>81,8</t>
  </si>
  <si>
    <t>IKS-1.12</t>
  </si>
  <si>
    <t>Rata-rata IPK lulusan</t>
  </si>
  <si>
    <t>Prodi D3/S1=3.00</t>
  </si>
  <si>
    <t>3,30</t>
  </si>
  <si>
    <t>3,42</t>
  </si>
  <si>
    <t>3,65</t>
  </si>
  <si>
    <t>3,51</t>
  </si>
  <si>
    <t>3,46</t>
  </si>
  <si>
    <t>3,33</t>
  </si>
  <si>
    <t>3,22</t>
  </si>
  <si>
    <t>3,41</t>
  </si>
  <si>
    <t>3,21</t>
  </si>
  <si>
    <t>3,26</t>
  </si>
  <si>
    <t>3,09</t>
  </si>
  <si>
    <t>3,27</t>
  </si>
  <si>
    <t>3,19</t>
  </si>
  <si>
    <t>3,61</t>
  </si>
  <si>
    <t>3,67</t>
  </si>
  <si>
    <t>3,69</t>
  </si>
  <si>
    <t>3,44</t>
  </si>
  <si>
    <t>3,50</t>
  </si>
  <si>
    <t>3,17</t>
  </si>
  <si>
    <t>3,29</t>
  </si>
  <si>
    <t>3,53</t>
  </si>
  <si>
    <t>3,55</t>
  </si>
  <si>
    <t>3,57</t>
  </si>
  <si>
    <t>3,59</t>
  </si>
  <si>
    <t>3,38</t>
  </si>
  <si>
    <t>3,62</t>
  </si>
  <si>
    <t>3,64</t>
  </si>
  <si>
    <t>3,70</t>
  </si>
  <si>
    <t>3,72</t>
  </si>
  <si>
    <t>3,20</t>
  </si>
  <si>
    <t>3,8</t>
  </si>
  <si>
    <t>3,71</t>
  </si>
  <si>
    <t>3,73</t>
  </si>
  <si>
    <t>3,34</t>
  </si>
  <si>
    <t>3,15</t>
  </si>
  <si>
    <t>3,36</t>
  </si>
  <si>
    <t>Prodi S2/S3=3.25</t>
  </si>
  <si>
    <t>IKS-1.13</t>
  </si>
  <si>
    <t>Rata-rata masa tunggu lulusan</t>
  </si>
  <si>
    <t>&lt; 3 bulan</t>
  </si>
  <si>
    <t>4,5</t>
  </si>
  <si>
    <t>4,2</t>
  </si>
  <si>
    <t>4,1</t>
  </si>
  <si>
    <t>2,58</t>
  </si>
  <si>
    <t>2,50</t>
  </si>
  <si>
    <t>3,3</t>
  </si>
  <si>
    <t>3,1</t>
  </si>
  <si>
    <t>3,81</t>
  </si>
  <si>
    <t>2,8</t>
  </si>
  <si>
    <t>0,42</t>
  </si>
  <si>
    <t>0,40</t>
  </si>
  <si>
    <t>2,6</t>
  </si>
  <si>
    <t>2,5</t>
  </si>
  <si>
    <t>3,5</t>
  </si>
  <si>
    <t>3,4</t>
  </si>
  <si>
    <t>IKS-1.14</t>
  </si>
  <si>
    <t>Nilai minimal TOEFL lulusan</t>
  </si>
  <si>
    <t>IKS-1.15</t>
  </si>
  <si>
    <t>Minimal gaji pertama lulusan per bulan</t>
  </si>
  <si>
    <t>Rp 2 juta</t>
  </si>
  <si>
    <t>1.500.000</t>
  </si>
  <si>
    <t>Suasana Akademik &amp; Kecendekiawanan</t>
  </si>
  <si>
    <t>IKS-1.16</t>
  </si>
  <si>
    <t>Jumlah forum akademik diselenggarakan tingkat universitas per tahun</t>
  </si>
  <si>
    <t>2 kali</t>
  </si>
  <si>
    <t>IKS-1.17</t>
  </si>
  <si>
    <t>Jumlah forum akademik nasional/regional per prodi per tahun</t>
  </si>
  <si>
    <t>1 kali</t>
  </si>
  <si>
    <t>3,66</t>
  </si>
  <si>
    <t>1,3</t>
  </si>
  <si>
    <t>IKS-1.18</t>
  </si>
  <si>
    <t>Jumlah forum akademik internasional per prodi per tahun</t>
  </si>
  <si>
    <t>3,6</t>
  </si>
  <si>
    <t>1,6</t>
  </si>
  <si>
    <t>IKS-1.19</t>
  </si>
  <si>
    <t>Jumlah kegiatan kecendekiawanan per prodi per tahun</t>
  </si>
  <si>
    <t>Hasil, Isi, Proses, Penilaian, Pelaksana, Sarana Prasarana, Pengelolaan &amp; Pembiayaan Penelitian dan Pengabdian</t>
  </si>
  <si>
    <t>IKS-1.20</t>
  </si>
  <si>
    <t>Jumlah penelitian per dosen per tahun</t>
  </si>
  <si>
    <t>LP3M</t>
  </si>
  <si>
    <t>1 judul</t>
  </si>
  <si>
    <t>0,65</t>
  </si>
  <si>
    <t>0,7</t>
  </si>
  <si>
    <t>0,74</t>
  </si>
  <si>
    <t>0,375</t>
  </si>
  <si>
    <t>0,6</t>
  </si>
  <si>
    <t>2,68</t>
  </si>
  <si>
    <t>2,70</t>
  </si>
  <si>
    <t>0,77</t>
  </si>
  <si>
    <t>0,83</t>
  </si>
  <si>
    <t>3,9</t>
  </si>
  <si>
    <t>0,29</t>
  </si>
  <si>
    <t>0,70</t>
  </si>
  <si>
    <t>0,8</t>
  </si>
  <si>
    <t>1,11</t>
  </si>
  <si>
    <t>0,84</t>
  </si>
  <si>
    <t>0,88</t>
  </si>
  <si>
    <t>0,57</t>
  </si>
  <si>
    <t>0,68</t>
  </si>
  <si>
    <t>1,15</t>
  </si>
  <si>
    <t>1,16</t>
  </si>
  <si>
    <t>0,154</t>
  </si>
  <si>
    <t>0,56</t>
  </si>
  <si>
    <t>0,671</t>
  </si>
  <si>
    <t>0,64</t>
  </si>
  <si>
    <t>0,73</t>
  </si>
  <si>
    <t>1,22</t>
  </si>
  <si>
    <t>0,54</t>
  </si>
  <si>
    <t>0,66</t>
  </si>
  <si>
    <t>0,288</t>
  </si>
  <si>
    <t>0,46</t>
  </si>
  <si>
    <t>0,80</t>
  </si>
  <si>
    <t>0,376</t>
  </si>
  <si>
    <t>1,27</t>
  </si>
  <si>
    <t>2,75</t>
  </si>
  <si>
    <t>1,07</t>
  </si>
  <si>
    <t>1,1</t>
  </si>
  <si>
    <t>0,625</t>
  </si>
  <si>
    <t>0,71</t>
  </si>
  <si>
    <t>0,75</t>
  </si>
  <si>
    <t>0,86</t>
  </si>
  <si>
    <t>0,9</t>
  </si>
  <si>
    <t>1,77</t>
  </si>
  <si>
    <t>1,8</t>
  </si>
  <si>
    <t>1,65</t>
  </si>
  <si>
    <t>1,0</t>
  </si>
  <si>
    <t>0,22</t>
  </si>
  <si>
    <t>IKS-1.21</t>
  </si>
  <si>
    <t>Jumlah publikasi jurnal nasional/internasional/buku ajar/buku teks per dosen per tahun</t>
  </si>
  <si>
    <t>0,63</t>
  </si>
  <si>
    <t>0,59</t>
  </si>
  <si>
    <t>0,694</t>
  </si>
  <si>
    <t>0,69</t>
  </si>
  <si>
    <t>0,47</t>
  </si>
  <si>
    <t>0,61</t>
  </si>
  <si>
    <t>0,79</t>
  </si>
  <si>
    <t>0,85</t>
  </si>
  <si>
    <t>0,37</t>
  </si>
  <si>
    <t>0,52</t>
  </si>
  <si>
    <t>0,82</t>
  </si>
  <si>
    <t>0,53</t>
  </si>
  <si>
    <t>0,08</t>
  </si>
  <si>
    <t>0,4</t>
  </si>
  <si>
    <t>0,30</t>
  </si>
  <si>
    <t>1,04</t>
  </si>
  <si>
    <t>1,10</t>
  </si>
  <si>
    <t>0,24</t>
  </si>
  <si>
    <t>0,43</t>
  </si>
  <si>
    <t>0,5</t>
  </si>
  <si>
    <t>0,18</t>
  </si>
  <si>
    <t>0,17</t>
  </si>
  <si>
    <t>0,36</t>
  </si>
  <si>
    <t>0,51</t>
  </si>
  <si>
    <t>0,67</t>
  </si>
  <si>
    <t>0,31</t>
  </si>
  <si>
    <t>0,48</t>
  </si>
  <si>
    <t>0,81</t>
  </si>
  <si>
    <t>0,91</t>
  </si>
  <si>
    <t>2,61</t>
  </si>
  <si>
    <t>1,83</t>
  </si>
  <si>
    <t>0,55</t>
  </si>
  <si>
    <t>0,33</t>
  </si>
  <si>
    <t>2,38</t>
  </si>
  <si>
    <t>0,26</t>
  </si>
  <si>
    <t>0,45</t>
  </si>
  <si>
    <t>IKS-1.22</t>
  </si>
  <si>
    <t>Jumlah publikasi seminar nasional/internasional per dosen per tahun</t>
  </si>
  <si>
    <t>0,41</t>
  </si>
  <si>
    <t>0,60</t>
  </si>
  <si>
    <t>0,50</t>
  </si>
  <si>
    <t>0,13</t>
  </si>
  <si>
    <t>0,25</t>
  </si>
  <si>
    <t>0,76</t>
  </si>
  <si>
    <t>0,611</t>
  </si>
  <si>
    <t>0,708</t>
  </si>
  <si>
    <t>0,291</t>
  </si>
  <si>
    <t>1,33</t>
  </si>
  <si>
    <t>1,4</t>
  </si>
  <si>
    <t>0,72</t>
  </si>
  <si>
    <t>0,90</t>
  </si>
  <si>
    <t>0,23</t>
  </si>
  <si>
    <t xml:space="preserve">0,4 </t>
  </si>
  <si>
    <t>IKS-1.23</t>
  </si>
  <si>
    <t>Jumlah penelitian multidisiplin per prodi per tahun</t>
  </si>
  <si>
    <t>IKS-1.24</t>
  </si>
  <si>
    <t>Jumlah paten/HaKI per prodi per 3 tahun</t>
  </si>
  <si>
    <t>2 judul</t>
  </si>
  <si>
    <t>2,3</t>
  </si>
  <si>
    <t>1,66</t>
  </si>
  <si>
    <t>0,2</t>
  </si>
  <si>
    <t>3,75</t>
  </si>
  <si>
    <t>1,75</t>
  </si>
  <si>
    <t>8,33</t>
  </si>
  <si>
    <t>8,5</t>
  </si>
  <si>
    <t>5,33</t>
  </si>
  <si>
    <t>5,4</t>
  </si>
  <si>
    <t>5,3</t>
  </si>
  <si>
    <t>IKS-1.25</t>
  </si>
  <si>
    <t>Jumlah publikasi SCOPUS per dosen per 5 tahun</t>
  </si>
  <si>
    <t>7 artikel</t>
  </si>
  <si>
    <t>IKS-1.26</t>
  </si>
  <si>
    <t>Jumlah sitasi per paper berdasarkan SCOPUS</t>
  </si>
  <si>
    <t>6 sitasi</t>
  </si>
  <si>
    <t>IKS-1.27</t>
  </si>
  <si>
    <t>Jumlah penelitian kolaborasi internasional per prodi per tahun</t>
  </si>
  <si>
    <t>IKS-1.28</t>
  </si>
  <si>
    <t>Jumlah program pengabdian per dosen per tahun</t>
  </si>
  <si>
    <t>0,3</t>
  </si>
  <si>
    <t>0,14</t>
  </si>
  <si>
    <t>3,7</t>
  </si>
  <si>
    <t>0,62</t>
  </si>
  <si>
    <t>0,92</t>
  </si>
  <si>
    <t>0,15</t>
  </si>
  <si>
    <t>0,722</t>
  </si>
  <si>
    <t>0,366</t>
  </si>
  <si>
    <t>0,916</t>
  </si>
  <si>
    <t>0,19</t>
  </si>
  <si>
    <t>0,28</t>
  </si>
  <si>
    <t>0,78</t>
  </si>
  <si>
    <t>1,76</t>
  </si>
  <si>
    <t>0,235</t>
  </si>
  <si>
    <t>1,25</t>
  </si>
  <si>
    <t>1,70</t>
  </si>
  <si>
    <t>0,93</t>
  </si>
  <si>
    <t>0,95</t>
  </si>
  <si>
    <t>1,35</t>
  </si>
  <si>
    <t>6,1</t>
  </si>
  <si>
    <t>1,26</t>
  </si>
  <si>
    <t>0,11</t>
  </si>
  <si>
    <t>SS-2</t>
  </si>
  <si>
    <t>Terwujudnya sumber daya manusia yang memiliki etos Islami dan integritas tinggi sehingga mampu melaksanakan tugas catur dharma secara konsisten dan berkelanjutan.</t>
  </si>
  <si>
    <t>Sumber daya manusia</t>
  </si>
  <si>
    <t>Dosen &amp; Tenaga Kependidikan</t>
  </si>
  <si>
    <t>IKS-2.01</t>
  </si>
  <si>
    <t>Rasio dosen dan mahasiswa</t>
  </si>
  <si>
    <t>BSDM, Admisi</t>
  </si>
  <si>
    <t>1:66</t>
  </si>
  <si>
    <t>1:70</t>
  </si>
  <si>
    <t>1:64</t>
  </si>
  <si>
    <t>1:61</t>
  </si>
  <si>
    <t>1:68</t>
  </si>
  <si>
    <t>1:69</t>
  </si>
  <si>
    <t>1:71</t>
  </si>
  <si>
    <t>IKS-2.02</t>
  </si>
  <si>
    <t>Persentase dosen dengan jabfung Profesor</t>
  </si>
  <si>
    <t>BSDM, Fakultas</t>
  </si>
  <si>
    <t>IKS-2.03</t>
  </si>
  <si>
    <t>Persentase dosen dengan jabfung LK</t>
  </si>
  <si>
    <t>IKS-2.04</t>
  </si>
  <si>
    <t>Persentase dosen bergelar Doktor</t>
  </si>
  <si>
    <t>IKS-2.05</t>
  </si>
  <si>
    <t>Persentase dosen bersertifikat kompetensi yang relevan</t>
  </si>
  <si>
    <t>IKS-2.06</t>
  </si>
  <si>
    <t>Persentase tenaga kependidikan berpendidikan S1</t>
  </si>
  <si>
    <t>BSDM</t>
  </si>
  <si>
    <t>IKS-2.07</t>
  </si>
  <si>
    <t>Persentase tenaga kependidikan memiliki sertifikat kompetensi sesuai pekerjaan</t>
  </si>
  <si>
    <t>IKS-2.08</t>
  </si>
  <si>
    <t>Jumlah pustakawan berpendidikan minimal S1</t>
  </si>
  <si>
    <t>10 orang</t>
  </si>
  <si>
    <t>SS-3</t>
  </si>
  <si>
    <t>Tercapainya kemandirian sumber daya keuangan universitas dengan pengelolaan yang transparan dan akuntabel untuk mengembangkan sumber daya aset yang memadai dan menjamin keberlanjutan institusi.</t>
  </si>
  <si>
    <t>Sumber daya keuangan dan aset</t>
  </si>
  <si>
    <t>Pengelolaan Keuangan &amp; Unit Bisnis</t>
  </si>
  <si>
    <t>IKS-3.01</t>
  </si>
  <si>
    <t>Persentase perolehan pendapatan non SPP/DPP dari kegiatan akademik</t>
  </si>
  <si>
    <t>BPKA</t>
  </si>
  <si>
    <t>IKS-3.02</t>
  </si>
  <si>
    <t>Persentase perolehan pendapatan non SPP/DPP dari kegiatan non-akademik</t>
  </si>
  <si>
    <t>IKS-3.03</t>
  </si>
  <si>
    <t>Besar dana penelitian per dosen per tahun</t>
  </si>
  <si>
    <t>Prodi S1=Rp 10 juta</t>
  </si>
  <si>
    <t>Prodi S2/S3=Rp 20 juta</t>
  </si>
  <si>
    <t>IKS-3.04</t>
  </si>
  <si>
    <t>Persentase dana penelitian eksternal</t>
  </si>
  <si>
    <t>&gt; 50%</t>
  </si>
  <si>
    <t>IKS-3.05</t>
  </si>
  <si>
    <t>Besar dana pengabdian per dosen per tahun</t>
  </si>
  <si>
    <t>Rp 3 juta</t>
  </si>
  <si>
    <t>IKS-3.06</t>
  </si>
  <si>
    <t>Persentase gaji pokok terhadap standar gaji PNS</t>
  </si>
  <si>
    <t>IKS-3.07</t>
  </si>
  <si>
    <t>Persentase dana yang dialokasikan untuk beasiswa</t>
  </si>
  <si>
    <t>IKS-3.08</t>
  </si>
  <si>
    <t>Persentase jumlah mahasiswa dari keluarga kurang mampu</t>
  </si>
  <si>
    <t>IKS-3.09</t>
  </si>
  <si>
    <t>Persentase dana pemberdayaan masyarakat per tahun</t>
  </si>
  <si>
    <t>1% total pendapatan</t>
  </si>
  <si>
    <t>IKS-3.10</t>
  </si>
  <si>
    <t>Persentase dana bantuan sosial dan bencana per tahun</t>
  </si>
  <si>
    <t>Sarana &amp; Prasarana</t>
  </si>
  <si>
    <t>IKS-3.11</t>
  </si>
  <si>
    <t>Koleksi pustaka perpustakaan per mahasiswa baru per tahun</t>
  </si>
  <si>
    <t>Perpustakaan</t>
  </si>
  <si>
    <t>3 judul buku</t>
  </si>
  <si>
    <t>IKS-3.12</t>
  </si>
  <si>
    <t>Persentase ketersediaan kamar asrama untuk mahasiswa baru</t>
  </si>
  <si>
    <t>BA</t>
  </si>
  <si>
    <t>IKS-3.13</t>
  </si>
  <si>
    <t>Persentase gedung dengan cakupan layanan internet/wifi</t>
  </si>
  <si>
    <t>BSI</t>
  </si>
  <si>
    <t>IKS-3.14</t>
  </si>
  <si>
    <t>Rata-rata bandwidth per mahasiswa (kbps)</t>
  </si>
  <si>
    <t>100 kbps</t>
  </si>
  <si>
    <t>IKS-3.15</t>
  </si>
  <si>
    <t>Persentase ketersediaan layanan fasilitas olahraga (renang, fitness, indoor/outdoor, athletics track, stadium, sport medical staff)</t>
  </si>
  <si>
    <t>IKS-3.16</t>
  </si>
  <si>
    <t>Persentase bangunan tersedia akses difable (jalan, toilet)</t>
  </si>
  <si>
    <t>IKS-3.17</t>
  </si>
  <si>
    <t>Persentase kepuasan stakeholder dalam program penyelamatan lingkungan (energi, air, daur ulang, tansportasi)</t>
  </si>
  <si>
    <t>BU</t>
  </si>
  <si>
    <t>SS-4</t>
  </si>
  <si>
    <t>Terwujudnya kualitas mahasiswa yang memiliki integritas kepribadian dan moralitas islam serta berfikir kritis dan solutif dalam berkontribusi dalam pembangunan bangsa.</t>
  </si>
  <si>
    <t>Admisi, Kemahasiswaan, Alumni dan AIK</t>
  </si>
  <si>
    <t xml:space="preserve">Promosi dan Penerimaan Mahasiswa Baru </t>
  </si>
  <si>
    <t>IKS-4.01</t>
  </si>
  <si>
    <t>Rasio jumlah pendaftar dan lulus seleksi</t>
  </si>
  <si>
    <t>Admisi, Fakultas</t>
  </si>
  <si>
    <t>5:1</t>
  </si>
  <si>
    <t>3:1</t>
  </si>
  <si>
    <t>IKS-4.02</t>
  </si>
  <si>
    <t>Rasio jumlah mahasiswa baru yang registrasi dan lulus seleksi</t>
  </si>
  <si>
    <t>IKS-4.03</t>
  </si>
  <si>
    <t>Rasio jumlah mahasiswa lelaki dan perempuan</t>
  </si>
  <si>
    <t>Admisi</t>
  </si>
  <si>
    <t>50:50</t>
  </si>
  <si>
    <t>52:48</t>
  </si>
  <si>
    <t>Kemahasiswaan</t>
  </si>
  <si>
    <t>IKS-4.04</t>
  </si>
  <si>
    <t>Kepuasan mahasiswa atas layanan dalam bidang (1) bimbingan dan konseling, (2) minat dan bakat, (3) pembinaan soft skills, (4) beasiswa, dan (5) kesehatan.</t>
  </si>
  <si>
    <t>IKS-4.05</t>
  </si>
  <si>
    <t>Kepuasan mahasiswa atas layanan dalam bimbingan karir dan informasi kerja</t>
  </si>
  <si>
    <t>Jumlah prestasi mahasiswa tingkat internasional, nasional atau regional per prodi per tahun</t>
  </si>
  <si>
    <t>3 prestasi</t>
  </si>
  <si>
    <t>IKS-4.06</t>
  </si>
  <si>
    <t>Jumlah kelompok masuk PIMNAS per tahun</t>
  </si>
  <si>
    <t>15 kelompok</t>
  </si>
  <si>
    <t>IKS-4.07</t>
  </si>
  <si>
    <t>Jumlah kelompok kewirausahaan mahasiswa baru per tahun</t>
  </si>
  <si>
    <t>200 kelompok</t>
  </si>
  <si>
    <t>Pengelolaan Alumni</t>
  </si>
  <si>
    <t>IKS-4.08</t>
  </si>
  <si>
    <t>Jumlah peran alumni dalam pengembangan institusi per prodi per tahun</t>
  </si>
  <si>
    <t>5 kegiatan</t>
  </si>
  <si>
    <t>Al-Islam dan Kemuhammadiyahan</t>
  </si>
  <si>
    <t>IKS-4.09</t>
  </si>
  <si>
    <t>Persentase jumlah sivitas akademik melaksanakan ibadah praktis sesuai tuntunan</t>
  </si>
  <si>
    <t>LPPI</t>
  </si>
  <si>
    <t>IKS-4.10</t>
  </si>
  <si>
    <t>Persentase jumlah sivitas akademik yang terlibat aktif dalam Persyarikatan</t>
  </si>
  <si>
    <t>IKS-4.11</t>
  </si>
  <si>
    <t>Persentase dosen melakukan internalisasi AIK pada kegiatan tri dharma</t>
  </si>
  <si>
    <t>NA</t>
  </si>
  <si>
    <t>IKS-4.12</t>
  </si>
  <si>
    <t>Persentase mahasiswa lulus Baca Al Quran dengan nilai A &amp; B</t>
  </si>
  <si>
    <t>SS-5</t>
  </si>
  <si>
    <t>Terwujudnya tata kelola universitas sesuai standar good university governance untuk memenuhi kepuasan pemangku kepentingan.</t>
  </si>
  <si>
    <t>Organisasi, Kerjasama &amp; Internasional</t>
  </si>
  <si>
    <t>Jati Diti</t>
  </si>
  <si>
    <t>IKS-5.01</t>
  </si>
  <si>
    <t>Persentase pemahaman &amp; internalisasi Visi, Misi, tujuan, sasaran dan strategi pencapaian oleh civitas</t>
  </si>
  <si>
    <t>BPP</t>
  </si>
  <si>
    <t>BHP</t>
  </si>
  <si>
    <t>baik</t>
  </si>
  <si>
    <t>sangat baik</t>
  </si>
  <si>
    <t>Tata Kelola, Penjaminan Mutu &amp; Pengembangan</t>
  </si>
  <si>
    <t>IKS-5.02</t>
  </si>
  <si>
    <t>Jumlah unit/sub unit kerja memiliki sertifikat ISO</t>
  </si>
  <si>
    <t>BPM</t>
  </si>
  <si>
    <t>15 unit/sub unit kerja</t>
  </si>
  <si>
    <t>IKS-5.03</t>
  </si>
  <si>
    <t>Persentase jumlah prodi terakreditasi A</t>
  </si>
  <si>
    <t>IKS-5.04</t>
  </si>
  <si>
    <t>Persentase jumlah prodi tersertifikasi AUN-QA</t>
  </si>
  <si>
    <t>IKS-5.05</t>
  </si>
  <si>
    <t>QS Stars kategori facilities, social responsibilities &amp; inclusiveness</t>
  </si>
  <si>
    <t>5 bintang</t>
  </si>
  <si>
    <t>IKS-5.06</t>
  </si>
  <si>
    <t>QS Stars kategori teaching</t>
  </si>
  <si>
    <t>IKS-5.07</t>
  </si>
  <si>
    <t>QS Stars kategori employability</t>
  </si>
  <si>
    <t>IKS-5.08</t>
  </si>
  <si>
    <t>QS Stars kategori internationalization</t>
  </si>
  <si>
    <t>LKS</t>
  </si>
  <si>
    <t>IKS-5.09</t>
  </si>
  <si>
    <t>QS Stars kategori research</t>
  </si>
  <si>
    <t>3 bintang</t>
  </si>
  <si>
    <t xml:space="preserve">Teknologi Informasi &amp; Komunikasi </t>
  </si>
  <si>
    <t>IKS-5.10</t>
  </si>
  <si>
    <t>Persentase kegiatan akademik/non-akademik yang menggunakan sistem informasi terintegrasi</t>
  </si>
  <si>
    <t>IKS-5.11</t>
  </si>
  <si>
    <t>Persentase unit kerja yang menggunakan sistem eksekutif pendukung keputusan</t>
  </si>
  <si>
    <t>IKS-5.12</t>
  </si>
  <si>
    <t>Rangking pada 4ICU</t>
  </si>
  <si>
    <t>IKS-5.13</t>
  </si>
  <si>
    <t>Rangking pada Webometrics</t>
  </si>
  <si>
    <t>Kerjasama &amp; Internasional</t>
  </si>
  <si>
    <t>IKS-5.14</t>
  </si>
  <si>
    <t>Jumlah kerjasama yang menghasilkan publikasi SCOPUS</t>
  </si>
  <si>
    <t>50 kerjasama</t>
  </si>
  <si>
    <t>IKS-5.15</t>
  </si>
  <si>
    <t>Persentase jumlah international staffs</t>
  </si>
  <si>
    <t>IKS-5.16</t>
  </si>
  <si>
    <t>Persentase jumlah international students</t>
  </si>
  <si>
    <t>IKS-5.17</t>
  </si>
  <si>
    <t>Persentase jumlah inbound exchange students</t>
  </si>
  <si>
    <t>IKS-5.18</t>
  </si>
  <si>
    <t>Persentase jumlah outbound exchange students</t>
  </si>
  <si>
    <t>Kode PB</t>
  </si>
  <si>
    <t>Kode BM</t>
  </si>
  <si>
    <t>Butir Mutu</t>
  </si>
  <si>
    <t>KODE IKS</t>
  </si>
  <si>
    <t>KODE MA</t>
  </si>
  <si>
    <t>KEGIATAN</t>
  </si>
  <si>
    <t>KODE OUTPUT</t>
  </si>
  <si>
    <t>OUTPUT</t>
  </si>
  <si>
    <t>01</t>
  </si>
  <si>
    <t>01.01</t>
  </si>
  <si>
    <t>Isi pembelajaran</t>
  </si>
  <si>
    <t>01.01.01</t>
  </si>
  <si>
    <t>01.01.01.01</t>
  </si>
  <si>
    <t>Penyusunan panduan KPT UMY</t>
  </si>
  <si>
    <t>01.01.01.01.01</t>
  </si>
  <si>
    <t>Buku panduan KPT UMY</t>
  </si>
  <si>
    <t>01.01.01.02</t>
  </si>
  <si>
    <t>Penyempurnaan panduan KPT UMY</t>
  </si>
  <si>
    <t>01.01.01.02.01</t>
  </si>
  <si>
    <t>Buku Penyempurnaan panduan KPT UMY</t>
  </si>
  <si>
    <t>01.01.01.03</t>
  </si>
  <si>
    <t>Penyusunan instrumen penilaian pelaksanaan KPT</t>
  </si>
  <si>
    <t>01.01.01.03.01</t>
  </si>
  <si>
    <t>Buku instrumen penilaian pelaksanaan KPT</t>
  </si>
  <si>
    <t>01.01.01.04</t>
  </si>
  <si>
    <t>Penyempurnaan instrumen pelaksanaan KPT UMY</t>
  </si>
  <si>
    <t>01.01.01.04.01</t>
  </si>
  <si>
    <t>Buku Penyempurnaan instrumen pelaksanaan KPT UMY</t>
  </si>
  <si>
    <t>01.01.01.05</t>
  </si>
  <si>
    <t>Penyusunan instrumen penilaian ketercapian kompetensi</t>
  </si>
  <si>
    <t>01.01.01.05.01</t>
  </si>
  <si>
    <t>Buku Penyusunan instrumen penilaian ketercapian kompetensi</t>
  </si>
  <si>
    <t>01.01.01.06</t>
  </si>
  <si>
    <t>Penyempurnaan instrumen penilaian ketercapaian kompetensi</t>
  </si>
  <si>
    <t>01.01.01.06.01</t>
  </si>
  <si>
    <t>Buku Penyempurnaan instrumen penilaian ketercapaian kompetensi</t>
  </si>
  <si>
    <t>01.01.01.07</t>
  </si>
  <si>
    <t xml:space="preserve">Sosialisasi penyusunan dokumen KPT </t>
  </si>
  <si>
    <t>01.01.01.07.01</t>
  </si>
  <si>
    <t xml:space="preserve">Laporan Sosialisasi penyusunan dokumen KPT </t>
  </si>
  <si>
    <t>01.01.01.08</t>
  </si>
  <si>
    <t>Penyusunan kebijakan pengembangan kurikulum</t>
  </si>
  <si>
    <t>01.01.01.08.01</t>
  </si>
  <si>
    <t>Buku kebijakan pengembangan kurikulum</t>
  </si>
  <si>
    <t>01.01.01.09</t>
  </si>
  <si>
    <t>Penyempurnaan kebijakan pengembangan kurikulum</t>
  </si>
  <si>
    <t>01.01.01.09.01</t>
  </si>
  <si>
    <t>Buku Penyempurnaan kebijakan pengembangan kurikulum</t>
  </si>
  <si>
    <t>01.01.01.10</t>
  </si>
  <si>
    <t>Penyusunan peraturan pengembangan kurikulum</t>
  </si>
  <si>
    <t>01.01.01.10.01</t>
  </si>
  <si>
    <t>01.01.01.11</t>
  </si>
  <si>
    <t>Penyempurnaan peraturan pengembangan kurikulum</t>
  </si>
  <si>
    <t>01.01.01.11.01</t>
  </si>
  <si>
    <t>Buku Penyempurnaan peraturan pengembangan kurikulum</t>
  </si>
  <si>
    <t>01.01.01.12</t>
  </si>
  <si>
    <t>Revisi KBK/KBI menuju KPT</t>
  </si>
  <si>
    <t>01.01.01.12.01</t>
  </si>
  <si>
    <t>Buku Revisi KBK/KBI menuju KPT</t>
  </si>
  <si>
    <t>01.02</t>
  </si>
  <si>
    <t>Proses pembelajaran</t>
  </si>
  <si>
    <t>01.02.01</t>
  </si>
  <si>
    <t>01.02.01.01</t>
  </si>
  <si>
    <t>Pengadaan Buku/Bahan Ajar/Hand out/Diktat/Modul</t>
  </si>
  <si>
    <t>01.01.02.01.01</t>
  </si>
  <si>
    <t>Tersedianya Buku/Bahan Ajar/Hand out/Diktat/Modul</t>
  </si>
  <si>
    <t>01.02.01.02</t>
  </si>
  <si>
    <t>Penyusunan Buku/Bahan Ajar/Hand out</t>
  </si>
  <si>
    <t>01.01.02.02.01</t>
  </si>
  <si>
    <t>Draft Buku/Bahan Ajar/Hand out</t>
  </si>
  <si>
    <t>01.02.01.03</t>
  </si>
  <si>
    <t>Penyempurnaan Buku/Bahan Ajar/Hand out</t>
  </si>
  <si>
    <t>01.01.02.03.01</t>
  </si>
  <si>
    <t>Draft Penyempurnaan Buku/Bahan Ajar/Hand out</t>
  </si>
  <si>
    <t>01.02.01.04</t>
  </si>
  <si>
    <t>Pengadaan RPS</t>
  </si>
  <si>
    <t>01.01.02.04.01</t>
  </si>
  <si>
    <t>01.02.01.05</t>
  </si>
  <si>
    <t>Penyusunan RPS</t>
  </si>
  <si>
    <t>01.01.02.05.01</t>
  </si>
  <si>
    <t>Dokumen RPS</t>
  </si>
  <si>
    <t>01.02.01.06</t>
  </si>
  <si>
    <t>Penyempurnaan RPS</t>
  </si>
  <si>
    <t>01.01.02.06.01</t>
  </si>
  <si>
    <t>Dokumen Penyempurnaan RPS</t>
  </si>
  <si>
    <t>01.02.01.07</t>
  </si>
  <si>
    <t>Peninjauan kurikulum universitas/prodi</t>
  </si>
  <si>
    <t>01.01.02.07.01</t>
  </si>
  <si>
    <t>Dokumen Peninjauan kurikulum universitas/prodi</t>
  </si>
  <si>
    <t>01.02.01.08</t>
  </si>
  <si>
    <t>Evaluasi kurikulum universitas/prodi</t>
  </si>
  <si>
    <t>01.01.02.08.01</t>
  </si>
  <si>
    <t>Dokumen Evaluasi kurikulum universitas/prodi</t>
  </si>
  <si>
    <t>01.02.01.09</t>
  </si>
  <si>
    <t>Pengembangan keunggulan dan keunikan program studi</t>
  </si>
  <si>
    <t>01.01.02.09.01</t>
  </si>
  <si>
    <t>Dokumen Pengembangan keunggulan dan keunikan program studi</t>
  </si>
  <si>
    <t>01.02.01.10</t>
  </si>
  <si>
    <t>Pengembangan Pembelajaran Soft-skill, AIK, Bahasa Inggris dan IT</t>
  </si>
  <si>
    <t>01.01.02.10.01</t>
  </si>
  <si>
    <t>Dokumen Pengembangan Pembelajaran Soft-skill, AIK, Bahasa Inggris dan IT</t>
  </si>
  <si>
    <t>01.02.01.11</t>
  </si>
  <si>
    <t>Penyusunan dokumen monitoring dan evaluasi pengembangan kurikulum program studi</t>
  </si>
  <si>
    <t>01.01.02.11.01</t>
  </si>
  <si>
    <t>Dokumen monitoring dan evaluasi pengembangan kurikulum program studi</t>
  </si>
  <si>
    <t>01.03</t>
  </si>
  <si>
    <t>Pengelolaan pembelajaran</t>
  </si>
  <si>
    <t>01.03.01</t>
  </si>
  <si>
    <t>persentase prodi yang mempunyai dokumen pedoman pengelolaan dan pelaporan kegiatan akademik prodi</t>
  </si>
  <si>
    <t>01.03.01.01</t>
  </si>
  <si>
    <t>Lokakarya/Workshop/Kurikulum Berbasis Kompetensi</t>
  </si>
  <si>
    <t>01.03.01.01.01</t>
  </si>
  <si>
    <t>Laporan pelaksanaan Lokakarya/Workshop/Kurikulum Berbasis Kompetensi</t>
  </si>
  <si>
    <t>01.03.01.02</t>
  </si>
  <si>
    <t>Sosialisasi Kurikulum Berbasis Kompetensi</t>
  </si>
  <si>
    <t>01.03.01.02.01</t>
  </si>
  <si>
    <t>Laporan kegiatan Sosialisasi Kurikulum Berbasis Kompetensi</t>
  </si>
  <si>
    <t>01.03.01.03</t>
  </si>
  <si>
    <t>Penyusunan media pengajaran (buku ajar, modul, diktat)</t>
  </si>
  <si>
    <t>01.03.01.03.01</t>
  </si>
  <si>
    <t>Buku ajar, modul, diktat</t>
  </si>
  <si>
    <t>01.03.01.04</t>
  </si>
  <si>
    <t>Kuliah Dosen Tamu</t>
  </si>
  <si>
    <t>01.03.01.04.01</t>
  </si>
  <si>
    <t>Laporan kegiatan Pelaksanaan Kuliah Dosen Tamu</t>
  </si>
  <si>
    <t>01.03.01.05</t>
  </si>
  <si>
    <t>Pembelajaran dengan audiovisual</t>
  </si>
  <si>
    <t>01.03.01.05.01</t>
  </si>
  <si>
    <t>Materi Pembelajaran</t>
  </si>
  <si>
    <t>01.03.01.06</t>
  </si>
  <si>
    <t>Kuliah Perdana/Studium General</t>
  </si>
  <si>
    <t>01.03.01.06.01</t>
  </si>
  <si>
    <t>Laporan Kegiatan Pelaksanaan Kuliah Perdana/Studium General</t>
  </si>
  <si>
    <t>01.03.01.07</t>
  </si>
  <si>
    <t>Kuliah Umum</t>
  </si>
  <si>
    <t>01.03.01.07.01</t>
  </si>
  <si>
    <t>Laporan pelaksanaan Kuliah Umum</t>
  </si>
  <si>
    <t>01.03.01.08</t>
  </si>
  <si>
    <t>Membuat ketentuan dan prosedur cuti, aktif, pindah dan wisuda</t>
  </si>
  <si>
    <t>01.03.01.08.01</t>
  </si>
  <si>
    <t>SOP terkait prosedur cuti, aktif, pindah dan wisuda</t>
  </si>
  <si>
    <t>01.03.01.09</t>
  </si>
  <si>
    <t>Penyusunan SOP pengembangan bahan ajar berbasis teknologi</t>
  </si>
  <si>
    <t>01.03.01.09.01</t>
  </si>
  <si>
    <t>SOP pengembangan bahan ajar berbasis teknologi</t>
  </si>
  <si>
    <t>01.03.01.10</t>
  </si>
  <si>
    <t>Penyusunan sistem pengembangan suasana akademik</t>
  </si>
  <si>
    <t>01.03.01.10.01</t>
  </si>
  <si>
    <t>Dokumen Penyusunan sistem pengembangan suasana akademik</t>
  </si>
  <si>
    <t>01.03.01.11</t>
  </si>
  <si>
    <t>Penyusunan pedoman/peraturan pembimbingan skripsi/thesis/disertasi</t>
  </si>
  <si>
    <t>01.03.01.11.01</t>
  </si>
  <si>
    <t>Dokumen Penyusunan pedoman/peraturan pembimbingan skripsi/thesis/disertasi</t>
  </si>
  <si>
    <t>01.03.01.12</t>
  </si>
  <si>
    <t>Pengelolaan kelas internasional</t>
  </si>
  <si>
    <t>01.03.01.12.01</t>
  </si>
  <si>
    <t>Dokumen standar Pengelolaan kelas internasional</t>
  </si>
  <si>
    <t>01.03.01.13</t>
  </si>
  <si>
    <t>Penyelenggaraan kompetisi bidang akademik intra dan ekstra  kurikuler</t>
  </si>
  <si>
    <t>01.03.01.13.01</t>
  </si>
  <si>
    <t>Dokumen Penyelenggaraan kompetisi bidang akademik intra dan ekstra  kurikuler</t>
  </si>
  <si>
    <t>01.03.01.14</t>
  </si>
  <si>
    <t>Pengelolaan LEBKD</t>
  </si>
  <si>
    <t>01.03.01.14.01</t>
  </si>
  <si>
    <t>Laporan Pengelolaan LEBKD</t>
  </si>
  <si>
    <t>01.03.01.15</t>
  </si>
  <si>
    <t>Pelaksanaan diskusi aktual</t>
  </si>
  <si>
    <t>01.03.01.15.01</t>
  </si>
  <si>
    <t>Laporan Pelaksanaan diskusi aktual</t>
  </si>
  <si>
    <t>01.03.01.16</t>
  </si>
  <si>
    <t>Pelatihan Penulisan Bahan Ajar (Handout, Buku Teks,dll)</t>
  </si>
  <si>
    <t>01.03.01.16.01</t>
  </si>
  <si>
    <t>Laporan Pelatihan Penulisan Bahan Ajar (Handout, Buku Teks,dll)</t>
  </si>
  <si>
    <t>01.03.01.17</t>
  </si>
  <si>
    <t>Kegiatan Akademik Transitoris Internasional Class</t>
  </si>
  <si>
    <t>01.03.01.17.01</t>
  </si>
  <si>
    <t>Laporan Penyelenggaraan Internasional Class</t>
  </si>
  <si>
    <t>01.03.01.18</t>
  </si>
  <si>
    <t>Kegiatan Akademik Transitoris Lain</t>
  </si>
  <si>
    <t>01.03.01.18.01</t>
  </si>
  <si>
    <t>Laporan pelaksanaan Kegiatan Akademik Transitoris Lain</t>
  </si>
  <si>
    <t>01.04</t>
  </si>
  <si>
    <t>penilaian pembelajaran</t>
  </si>
  <si>
    <t>01.04.01</t>
  </si>
  <si>
    <t>Persentase kelulusan tepat waktu</t>
  </si>
  <si>
    <t>01.04.01.01</t>
  </si>
  <si>
    <t xml:space="preserve">Penyusunan Sistem Penilaian </t>
  </si>
  <si>
    <t>01.04.01.01.01</t>
  </si>
  <si>
    <t xml:space="preserve">Dokumen Penyusunan Sistem Penilaian </t>
  </si>
  <si>
    <t>01.04.01.02</t>
  </si>
  <si>
    <t>Pelaksanaan ujian Kompetensi</t>
  </si>
  <si>
    <t>01.04.01.02.01</t>
  </si>
  <si>
    <t>Laporan Pelaksanaan ujian Kompetensi</t>
  </si>
  <si>
    <t>01.04.01.03</t>
  </si>
  <si>
    <t xml:space="preserve">Pelaksanaan ujian remidi </t>
  </si>
  <si>
    <t>01.04.01.03.01</t>
  </si>
  <si>
    <t xml:space="preserve">Laporan Pelaksanaan ujian remidi </t>
  </si>
  <si>
    <t>01.04.01.04</t>
  </si>
  <si>
    <t>Pelaksanaan inhall</t>
  </si>
  <si>
    <t>01.04.01.04.01</t>
  </si>
  <si>
    <t>Laporan Pelaksanaan inhall</t>
  </si>
  <si>
    <t>01.04.01.05</t>
  </si>
  <si>
    <t>Pelaksanaan koreksi hasil ujian</t>
  </si>
  <si>
    <t>01.04.01.05.01</t>
  </si>
  <si>
    <t>Nilai hasil ujian</t>
  </si>
  <si>
    <t>01.04.01.06</t>
  </si>
  <si>
    <t xml:space="preserve">Koreksi tugas </t>
  </si>
  <si>
    <t>01.04.01.06.01</t>
  </si>
  <si>
    <t xml:space="preserve">Nilai tugas </t>
  </si>
  <si>
    <t>01.05</t>
  </si>
  <si>
    <t>01.05.01</t>
  </si>
  <si>
    <t>01.05.01.01</t>
  </si>
  <si>
    <t>Pelantikan dan Sumpah Dokter</t>
  </si>
  <si>
    <t>01.05.01.01.01</t>
  </si>
  <si>
    <t>Laporan Pelaksanaan Pelantikan dan Sumpah Dokter</t>
  </si>
  <si>
    <t>01.05.01.02</t>
  </si>
  <si>
    <t>Pelaksanaan Pendidikan Profesi</t>
  </si>
  <si>
    <t>01.05.01.02.01</t>
  </si>
  <si>
    <t>Laporan Pelaksanaan Pendidikan Profesi</t>
  </si>
  <si>
    <t>01.05.01.03</t>
  </si>
  <si>
    <t>Pelaksanaan Tutorial</t>
  </si>
  <si>
    <t>01.05.01.03.01</t>
  </si>
  <si>
    <t>Laporan Pelaksanaan Tutorial</t>
  </si>
  <si>
    <t>01.05.01.04</t>
  </si>
  <si>
    <t>Pelaksanaan Panum (Kepaniteraan Klinik)</t>
  </si>
  <si>
    <t>01.05.01.04.01</t>
  </si>
  <si>
    <t>Laporan Pelaksanaan Panum (Kepaniteraan Klinik)</t>
  </si>
  <si>
    <t>01.05.01.05</t>
  </si>
  <si>
    <t>Pelaksanaan Inhall (Perbaikan Nilai)</t>
  </si>
  <si>
    <t>01.05.01.05.01</t>
  </si>
  <si>
    <t>Dokumen Pelaksanaan Inhall (Perbaikan Nilai)</t>
  </si>
  <si>
    <t>01.05.01.06</t>
  </si>
  <si>
    <t xml:space="preserve">Pelaksanaan Seminar Ilmiah </t>
  </si>
  <si>
    <t>01.05.01.06.01</t>
  </si>
  <si>
    <t xml:space="preserve">Laporan Pelaksanaan Seminar Ilmiah </t>
  </si>
  <si>
    <t>01.05.02</t>
  </si>
  <si>
    <t>01.05.02.01</t>
  </si>
  <si>
    <t>01.05.02.01.01</t>
  </si>
  <si>
    <t>01.05.02.02</t>
  </si>
  <si>
    <t>01.05.02.02.01</t>
  </si>
  <si>
    <t>01.05.02.03</t>
  </si>
  <si>
    <t>01.05.02.03.01</t>
  </si>
  <si>
    <t>01.05.02.04</t>
  </si>
  <si>
    <t>01.05.02.04.01</t>
  </si>
  <si>
    <t>01.05.02.05</t>
  </si>
  <si>
    <t>01.05.02.05.01</t>
  </si>
  <si>
    <t>01.05.02.06</t>
  </si>
  <si>
    <t>01.05.02.06.01</t>
  </si>
  <si>
    <t>01.05.03</t>
  </si>
  <si>
    <t>01.05.03.01</t>
  </si>
  <si>
    <t>Pelantikan dan Sumpah Ners</t>
  </si>
  <si>
    <t>01.05.03.01.01</t>
  </si>
  <si>
    <t>Laporan Pelaksanaan Pelantikan dan Sumpah Ners</t>
  </si>
  <si>
    <t>01.05.03.02</t>
  </si>
  <si>
    <t>01.05.03.02.01</t>
  </si>
  <si>
    <t>01.05.03.03</t>
  </si>
  <si>
    <t>01.05.03.03.01</t>
  </si>
  <si>
    <t>01.05.03.04</t>
  </si>
  <si>
    <t>01.05.03.04.01</t>
  </si>
  <si>
    <t>01.05.03.05</t>
  </si>
  <si>
    <t>01.05.03.05.01</t>
  </si>
  <si>
    <t>01.05.03.06</t>
  </si>
  <si>
    <t>01.05.03.06.01</t>
  </si>
  <si>
    <t>01.05.04</t>
  </si>
  <si>
    <t>01.05.04.01</t>
  </si>
  <si>
    <t>Pelantikan dan Sumpah Apoteker</t>
  </si>
  <si>
    <t>01.05.04.01.01</t>
  </si>
  <si>
    <t>Laporan Pelaksanaan Pelantikan dan Sumpah Apoteker</t>
  </si>
  <si>
    <t>01.05.04.02</t>
  </si>
  <si>
    <t>01.05.04.02.01</t>
  </si>
  <si>
    <t>01.05.04.03</t>
  </si>
  <si>
    <t>01.05.04.03.01</t>
  </si>
  <si>
    <t>01.05.04.04</t>
  </si>
  <si>
    <t>01.05.04.04.01</t>
  </si>
  <si>
    <t>01.05.04.05</t>
  </si>
  <si>
    <t>01.05.04.05.01</t>
  </si>
  <si>
    <t>01.05.04.06</t>
  </si>
  <si>
    <t>01.05.04.06.01</t>
  </si>
  <si>
    <t>01.05.05</t>
  </si>
  <si>
    <t>01.05.05.01</t>
  </si>
  <si>
    <t>Pelaksanaan Ujian Kompetensi</t>
  </si>
  <si>
    <t>01.05.05.01.01</t>
  </si>
  <si>
    <t>Laporan Pelaksanaan Ujian Kompetensi</t>
  </si>
  <si>
    <t>01.05.05.02</t>
  </si>
  <si>
    <t>Peningkatan Skill Laboratorium</t>
  </si>
  <si>
    <t>01.05.05.02.01</t>
  </si>
  <si>
    <t>Dokumen Peningkatan Skill Laboratorium</t>
  </si>
  <si>
    <t>01.05.05.03</t>
  </si>
  <si>
    <t>Pelaksanaan Komuda (Koas Muda)</t>
  </si>
  <si>
    <t>01.05.05.03.01</t>
  </si>
  <si>
    <t>Laporan Pelaksanaan Komuda (Koas Muda)</t>
  </si>
  <si>
    <t>01.05.05.04</t>
  </si>
  <si>
    <t>Penyusunan Karya Tulis Ilmiah</t>
  </si>
  <si>
    <t>01.05.05.04.01</t>
  </si>
  <si>
    <t>Dokumen Penyusunan Karya Tulis Ilmiah</t>
  </si>
  <si>
    <t>01.05.05.05</t>
  </si>
  <si>
    <t>Pelaksanaan Seminar Hasil Penelitian (Skripsi/Thesis/Disertasi)</t>
  </si>
  <si>
    <t>01.05.05.05.01</t>
  </si>
  <si>
    <t>Laporan Pelaksanaan Seminar Hasil Penelitian (Skripsi/Thesis/Disertasi)</t>
  </si>
  <si>
    <t>01.05.05.06</t>
  </si>
  <si>
    <t>Pelaksanaan Remidiasi</t>
  </si>
  <si>
    <t>01.05.05.06.01</t>
  </si>
  <si>
    <t>Laporan Pelaksanaan Remidiasi</t>
  </si>
  <si>
    <t>01.05.05.07</t>
  </si>
  <si>
    <t>Seminar ilmiah terjadwal</t>
  </si>
  <si>
    <t>01.05.05.07.01</t>
  </si>
  <si>
    <t>Laporan Pelaksanaan Seminar ilmiah terjadwal</t>
  </si>
  <si>
    <t>01.05.05.08</t>
  </si>
  <si>
    <t>Digitalisasi skripsi, tesis, desertasi, laporan penelitian dan makalah seminar</t>
  </si>
  <si>
    <t>01.05.05.08.01</t>
  </si>
  <si>
    <t>Dokumen digitalisasi skripsi, tesis, desertasi, laporan penelitian dan makalah seminar</t>
  </si>
  <si>
    <t>01.05.05.09</t>
  </si>
  <si>
    <t>Penerbitan Panduan Kurikulum Berbasis Kompetensi</t>
  </si>
  <si>
    <t>01.05.05.09.01</t>
  </si>
  <si>
    <t>Dokumen Penerbitan Panduan Kurikulum Berbasis Kompetensi</t>
  </si>
  <si>
    <t>01.05.06</t>
  </si>
  <si>
    <t>01.05.06.01</t>
  </si>
  <si>
    <t>01.05.06.01.01</t>
  </si>
  <si>
    <t>01.05.06.02</t>
  </si>
  <si>
    <t>01.05.06.02.01</t>
  </si>
  <si>
    <t>01.05.06.03</t>
  </si>
  <si>
    <t>01.05.06.03.01</t>
  </si>
  <si>
    <t>01.05.06.04</t>
  </si>
  <si>
    <t>01.05.06.04.01</t>
  </si>
  <si>
    <t>01.05.06.05</t>
  </si>
  <si>
    <t>01.05.06.05.01</t>
  </si>
  <si>
    <t>01.05.06.06</t>
  </si>
  <si>
    <t>01.05.06.06.01</t>
  </si>
  <si>
    <t>01.05.06.07</t>
  </si>
  <si>
    <t>01.05.06.07.01</t>
  </si>
  <si>
    <t>01.05.07</t>
  </si>
  <si>
    <t>01.05.07.01</t>
  </si>
  <si>
    <t>01.05.07.01.01</t>
  </si>
  <si>
    <t>01.05.07.02</t>
  </si>
  <si>
    <t>01.05.07.02.01</t>
  </si>
  <si>
    <t>01.05.07.03</t>
  </si>
  <si>
    <t>Pelaksanaan E-Learning</t>
  </si>
  <si>
    <t>01.05.07.03.01</t>
  </si>
  <si>
    <t>Dokumen Pelaksanaan E-Learning</t>
  </si>
  <si>
    <t>01.05.07.04</t>
  </si>
  <si>
    <t>Inisiasi Pendirian Laboratorium</t>
  </si>
  <si>
    <t>01.05.07.04.01</t>
  </si>
  <si>
    <t>Laporan Inisiasi Pendirian Laboratorium</t>
  </si>
  <si>
    <t>01.05.07.05</t>
  </si>
  <si>
    <t>Pelaksanaan seminar/ lokakarya simposium/ Call for paper, International Conference, dll yang dilaksanakan oleh prodi</t>
  </si>
  <si>
    <t>01.05.07.05.01</t>
  </si>
  <si>
    <t>Laporan Pelaksanaan seminar/ lokakarya simposium/ Call for paper, International Conference, dll yang dilaksanakan oleh prodi</t>
  </si>
  <si>
    <t>01.05.07.06</t>
  </si>
  <si>
    <t>Pengadaan sarana-rutin laboratorium</t>
  </si>
  <si>
    <t>01.05.07.06.01</t>
  </si>
  <si>
    <t>Laporan Pengadaan sarana-rutin laboratorium</t>
  </si>
  <si>
    <t>01.05.07.07</t>
  </si>
  <si>
    <t>Pengadaan sarana-rutin perkuliahan</t>
  </si>
  <si>
    <t>01.05.07.07.01</t>
  </si>
  <si>
    <t>Laporan Pelaksanaan Perkuliahan Bahasa Inggris (Non SKS)Pengadaan sarana-rutin perkuliahan</t>
  </si>
  <si>
    <t>01.05.07.08</t>
  </si>
  <si>
    <t>Pendampingan penulisan Buku Teks/Buku Ajar</t>
  </si>
  <si>
    <t>01.05.07.08.01</t>
  </si>
  <si>
    <t>Laporan Pendampingan penulisan Buku Teks/Buku Ajar</t>
  </si>
  <si>
    <t>01.05.07.09</t>
  </si>
  <si>
    <t>Pembuatan buku penuntun akademik, praktikum dan skills lab PBL</t>
  </si>
  <si>
    <t>01.05.07.09.01</t>
  </si>
  <si>
    <t>Laporan Pembuatan buku penuntun akademik, praktikum dan skills lab PBL</t>
  </si>
  <si>
    <t>01.05.07.10</t>
  </si>
  <si>
    <t>Belanja Biaya Pemeliharaan Sarana/ Prasarana Laboratorium</t>
  </si>
  <si>
    <t>01.05.07.10.01</t>
  </si>
  <si>
    <t>Laporan Belanja Biaya Pemeliharaan Sarana/ Prasarana Laboratorium</t>
  </si>
  <si>
    <t>01.05.07.11</t>
  </si>
  <si>
    <t>Pengadaan Alat Laboratorium (Dana dari BPH)</t>
  </si>
  <si>
    <t>01.05.07.11.01</t>
  </si>
  <si>
    <t>Laporan Pengadaan Alat Laboratorium (Dana dari BPH)</t>
  </si>
  <si>
    <t>01.05.07.12</t>
  </si>
  <si>
    <t>Belanja peralatan Laboratorium</t>
  </si>
  <si>
    <t>01.05.07.12.01</t>
  </si>
  <si>
    <t>Laporan Belanja peralatan Laboratorium</t>
  </si>
  <si>
    <t>01.05.07.13</t>
  </si>
  <si>
    <t xml:space="preserve">Membuat leaflet </t>
  </si>
  <si>
    <t>01.05.07.13.01</t>
  </si>
  <si>
    <t xml:space="preserve"> leaflet </t>
  </si>
  <si>
    <t>01.05.07.14</t>
  </si>
  <si>
    <t>Penyusunan Tugas Akhir (Vokasi/Profesi)</t>
  </si>
  <si>
    <t>01.05.07.14.01</t>
  </si>
  <si>
    <t>Tugas Akhir (Vokasi/Profesi)</t>
  </si>
  <si>
    <t>01.05.07.15</t>
  </si>
  <si>
    <t>Praktek Kerja Lapangan</t>
  </si>
  <si>
    <t>01.05.07.15.01</t>
  </si>
  <si>
    <t>Laporan Praktek Kerja Lapangan</t>
  </si>
  <si>
    <t>01.05.08</t>
  </si>
  <si>
    <t>01.05.08.01</t>
  </si>
  <si>
    <t>Penyusunan syarat kelulusan</t>
  </si>
  <si>
    <t>01.05.08.01.01</t>
  </si>
  <si>
    <t>Dokumen syarat kelulusan</t>
  </si>
  <si>
    <t>01.05.08.02</t>
  </si>
  <si>
    <t>Penyempurnaan syarat kelulusan</t>
  </si>
  <si>
    <t>01.05.08.02.01</t>
  </si>
  <si>
    <t>Dokumen Penyempurnaan syarat kelulusan</t>
  </si>
  <si>
    <t>01.05.08.03</t>
  </si>
  <si>
    <t>Penyelenggaraan kegiatan akademik pendamping ijasah (serified nasional)</t>
  </si>
  <si>
    <t>01.05.08.03.01</t>
  </si>
  <si>
    <t>Dokumen Penyelenggaraan kegiatan akademik pendamping ijasah (serified nasional)</t>
  </si>
  <si>
    <t>01.05.08.04</t>
  </si>
  <si>
    <t>Penyempurnaan surat keterangan pendamping ijasah (SKPI)</t>
  </si>
  <si>
    <t>01.05.08.04.01</t>
  </si>
  <si>
    <t>Dokumen Penyempurnaan surat keterangan pendamping ijasah (SKPI)</t>
  </si>
  <si>
    <t>01.05.08.05</t>
  </si>
  <si>
    <t>Penyelenggaraan kegiatan akademik pendamping ijasah (sertifikasi internasional)</t>
  </si>
  <si>
    <t>01.05.08.05.01</t>
  </si>
  <si>
    <t>Dokumen Penyelenggaraan kegiatan akademik pendamping ijasah (sertifikasi internasional)</t>
  </si>
  <si>
    <t>01.05.08.06</t>
  </si>
  <si>
    <t>Pelaksanaan Pra Yudisium</t>
  </si>
  <si>
    <t>01.05.08.06.01</t>
  </si>
  <si>
    <t>Dokumen Pelaksanaan Pra Yudisium</t>
  </si>
  <si>
    <t>01.05.08.07</t>
  </si>
  <si>
    <t>Pelaksanaan Yudisium</t>
  </si>
  <si>
    <t>01.05.08.07.01</t>
  </si>
  <si>
    <t>Dokumen Pelaksanaan Yudisium</t>
  </si>
  <si>
    <t>01.05.08.08</t>
  </si>
  <si>
    <t>Persiapan Wisuda</t>
  </si>
  <si>
    <t>01.05.08.08.01</t>
  </si>
  <si>
    <t>Dokumen Persiapan Wisuda</t>
  </si>
  <si>
    <t>01.05.08.09</t>
  </si>
  <si>
    <t>Pelaksanaan Upacara Wisuda</t>
  </si>
  <si>
    <t>01.05.08.09.01</t>
  </si>
  <si>
    <t>Dokumen Pelaksanaan Upacara Wisuda</t>
  </si>
  <si>
    <t>01.05.09</t>
  </si>
  <si>
    <t>01.05.09.01</t>
  </si>
  <si>
    <t>Penyusunan pendekatan sistem pembelajaran dan pengajaran</t>
  </si>
  <si>
    <t>01.05.09.01.01</t>
  </si>
  <si>
    <t>Buku sistem pembelajaran dan pengajaran</t>
  </si>
  <si>
    <t>01.05.09.02</t>
  </si>
  <si>
    <t>Penyempurnaan pendekatan sistem pembelajaran dan pengajaran</t>
  </si>
  <si>
    <t>01.05.09.02.01</t>
  </si>
  <si>
    <t>Buku Penyempurnaan pendekatan sistem pembelajaran dan pengajaran</t>
  </si>
  <si>
    <t>01.05.09.03</t>
  </si>
  <si>
    <t>Penyusunan perencanaan dan sumber daya pembelajaran</t>
  </si>
  <si>
    <t>01.05.09.03.01</t>
  </si>
  <si>
    <t>Dokumen perencanaan dan sumber daya pembelajaran</t>
  </si>
  <si>
    <t>01.05.09.04</t>
  </si>
  <si>
    <t>Penyempurnaan perencanaan dan sumber daya pembelajaran</t>
  </si>
  <si>
    <t>01.05.09.04.01</t>
  </si>
  <si>
    <t>Dokumen Penyempurnaan perencanaan dan sumber daya pembelajaran</t>
  </si>
  <si>
    <t>01.05.09.05</t>
  </si>
  <si>
    <t>01.05.09.05.01</t>
  </si>
  <si>
    <t xml:space="preserve"> Tugas Akhir (Vokasi/Profesi)</t>
  </si>
  <si>
    <t>01.05.09.06</t>
  </si>
  <si>
    <t>Penyusunan Skripsi/Thesis/Disertasi</t>
  </si>
  <si>
    <t>01.05.09.06.01</t>
  </si>
  <si>
    <t xml:space="preserve"> Skripsi/Thesis/Disertasi</t>
  </si>
  <si>
    <t>01.05.09.07</t>
  </si>
  <si>
    <t>Pelaksanaan Bimbingan Skripsi</t>
  </si>
  <si>
    <t>01.05.09.07.01</t>
  </si>
  <si>
    <t>Dokumen Pelaksanaan Bimbingan Skripsi</t>
  </si>
  <si>
    <t>01.05.09.08</t>
  </si>
  <si>
    <t>Pelaksanaan Ujian Pendadaran</t>
  </si>
  <si>
    <t>01.05.09.08.01</t>
  </si>
  <si>
    <t>DokumenPelaksanaan Ujian Pendadaran</t>
  </si>
  <si>
    <t>01.05.09.09</t>
  </si>
  <si>
    <t>Pelaksanaan Seminar Proposal/Usulan Penelitian</t>
  </si>
  <si>
    <t>01.05.09.09.01</t>
  </si>
  <si>
    <t>Dokumen Pelaksanaan Seminar Proposal/Usulan Penelitian</t>
  </si>
  <si>
    <t>01.05.09.10</t>
  </si>
  <si>
    <t>01.05.09.10.01</t>
  </si>
  <si>
    <t>Dokumen Pelaksanaan Seminar Hasil Penelitian (Skripsi/Thesis/Disertasi)</t>
  </si>
  <si>
    <t>01.05.09.11</t>
  </si>
  <si>
    <t>Pelaksanaan Ujian Kelayakan (Pascasarjana)</t>
  </si>
  <si>
    <t>01.05.09.11.01</t>
  </si>
  <si>
    <t>Dokumen Pelaksanaan Ujian Kelayakan (Pascasarjana)</t>
  </si>
  <si>
    <t>01.05.09.12</t>
  </si>
  <si>
    <t>Pelaksanaan Ujian Tertutup (Pascasarjana)</t>
  </si>
  <si>
    <t>01.05.09.12.01</t>
  </si>
  <si>
    <t>Dokumen Pelaksanaan Ujian Tertutup (Pascasarjana)</t>
  </si>
  <si>
    <t>01.05.09.13</t>
  </si>
  <si>
    <t>Pelaksanaan Ujian Terbuka (Pascasarjana)</t>
  </si>
  <si>
    <t>01.05.09.13.01</t>
  </si>
  <si>
    <t>Dokumen Pelaksanaan Ujian Terbuka (Pascasarjana)</t>
  </si>
  <si>
    <t>01.06</t>
  </si>
  <si>
    <t>Pengelolaan Pembelajaran</t>
  </si>
  <si>
    <t>01.06.01</t>
  </si>
  <si>
    <t>01.06.01.01</t>
  </si>
  <si>
    <t>Peningkatan kualitas dan percepatan tugas akhir</t>
  </si>
  <si>
    <t>01.06.01.01.01</t>
  </si>
  <si>
    <t>Laporan Peningkatan kualitas dan percepatan tugas akhir</t>
  </si>
  <si>
    <t>01.06.01.02</t>
  </si>
  <si>
    <t xml:space="preserve">Penyusunan SOP Percepatan Kelulusan </t>
  </si>
  <si>
    <t>01.06.01.02.01</t>
  </si>
  <si>
    <t xml:space="preserve">Dokumen SOP Percepatan Kelulusan </t>
  </si>
  <si>
    <t>01.06.01.03</t>
  </si>
  <si>
    <t>01.06.01.03.01</t>
  </si>
  <si>
    <t>01.06.01.04</t>
  </si>
  <si>
    <t>Registrasi mahasiswa baru</t>
  </si>
  <si>
    <t>01.06.01.04.01</t>
  </si>
  <si>
    <t>Laporan Registrasi mahasiswa baru</t>
  </si>
  <si>
    <t>01.06.01.05</t>
  </si>
  <si>
    <t>Herregistrasi mahasiswa lama</t>
  </si>
  <si>
    <t>01.06.01.05.01</t>
  </si>
  <si>
    <t>Laporan Herregistrasi mahasiswa lama</t>
  </si>
  <si>
    <t>01.06.01.06</t>
  </si>
  <si>
    <t>Pembimbingan KRS</t>
  </si>
  <si>
    <t>01.06.01.06.01</t>
  </si>
  <si>
    <t>Laporan Pembimbingan KRS</t>
  </si>
  <si>
    <t>01.06.01.07</t>
  </si>
  <si>
    <t>Key in KRS</t>
  </si>
  <si>
    <t>01.06.01.07.01</t>
  </si>
  <si>
    <t>Laporan Key in KRS</t>
  </si>
  <si>
    <t>01.06.01.08</t>
  </si>
  <si>
    <t>Penyusunan buku panduan akademik universitas</t>
  </si>
  <si>
    <t>01.06.01.08.01</t>
  </si>
  <si>
    <t>Buku panduan akademik universitas</t>
  </si>
  <si>
    <t>01.06.01.09</t>
  </si>
  <si>
    <t>Penyusunan buku panduan akademik prodi</t>
  </si>
  <si>
    <t>01.06.01.09.01</t>
  </si>
  <si>
    <t>Buku panduan akademik prodi</t>
  </si>
  <si>
    <t>01.06.01.10</t>
  </si>
  <si>
    <t>Penyusunan SOP Bahan Ajar dan proses pembelajaran AI-Islam dan Kemuhammadiyahan (AIK)</t>
  </si>
  <si>
    <t>01.06.01.10.01</t>
  </si>
  <si>
    <t>Dokumen  SOP Bahan Ajar dan proses pembelajaran AI-Islam dan Kemuhammadiyahan (AIK)</t>
  </si>
  <si>
    <t>01.06.01.11</t>
  </si>
  <si>
    <t>Penyusunan dokumen formal tentang kebebasan akademik, kebebasan mimbar akademik dan otonomi keilmuan</t>
  </si>
  <si>
    <t>01.06.01.11.01</t>
  </si>
  <si>
    <t>Dokumen formal tentang kebebasan akademik, kebebasan mimbar akademik dan otonomi keilmuan</t>
  </si>
  <si>
    <t>01.06.01.12</t>
  </si>
  <si>
    <t>01.06.01.12.01</t>
  </si>
  <si>
    <t>Dokumen pendekatan sistem pembelajaran dan pengajaran</t>
  </si>
  <si>
    <t>01.06.01.13</t>
  </si>
  <si>
    <t>01.06.01.13.01</t>
  </si>
  <si>
    <t>Dokumen Penyempurnaan pendekatan sistem pembelajaran dan pengajaran</t>
  </si>
  <si>
    <t>01.06.01.14</t>
  </si>
  <si>
    <t>01.06.01.14.01</t>
  </si>
  <si>
    <t>Dokumen Penyusunan perencanaan dan sumber daya pembelajaran</t>
  </si>
  <si>
    <t>01.06.01.15</t>
  </si>
  <si>
    <t>01.06.01.15.01</t>
  </si>
  <si>
    <t>01.06.01.16</t>
  </si>
  <si>
    <t>Pelaksanaan Perkuliahan</t>
  </si>
  <si>
    <t>01.06.01.16.01</t>
  </si>
  <si>
    <t>Laporan Pelaksanaan Perkuliahan</t>
  </si>
  <si>
    <t>01.06.01.17</t>
  </si>
  <si>
    <t>Praktikum</t>
  </si>
  <si>
    <t>01.06.01.17.01</t>
  </si>
  <si>
    <t>Laporan Praktikum</t>
  </si>
  <si>
    <t>01.06.01.18</t>
  </si>
  <si>
    <t>Kuliah Kerja Lapangan</t>
  </si>
  <si>
    <t>01.06.01.18.01</t>
  </si>
  <si>
    <t>Laporan Kuliah Kerja Lapangan</t>
  </si>
  <si>
    <t>01.06.01.19</t>
  </si>
  <si>
    <t>01.06.01.19.01</t>
  </si>
  <si>
    <t>01.06.01.20</t>
  </si>
  <si>
    <t>Magang</t>
  </si>
  <si>
    <t>01.06.01.20.01</t>
  </si>
  <si>
    <t>Laporan Magang</t>
  </si>
  <si>
    <t>01.06.01.21</t>
  </si>
  <si>
    <t>Kuliah Kerja Nyata</t>
  </si>
  <si>
    <t>01.06.01.21.01</t>
  </si>
  <si>
    <t>Laporan Kuliah Kerja Nyata</t>
  </si>
  <si>
    <t>01.06.01.22</t>
  </si>
  <si>
    <t>01.06.01.22.01</t>
  </si>
  <si>
    <t>01.06.01.23</t>
  </si>
  <si>
    <t>Pengarsipan data</t>
  </si>
  <si>
    <t>01.06.01.23.01</t>
  </si>
  <si>
    <t>Laporan Pengarsipan data</t>
  </si>
  <si>
    <t>01.06.01.24</t>
  </si>
  <si>
    <t>Peningkatan  Kualitas Proses Pembelajaran (Media, Metode, Prosedur dan Mekanisme Pembelajaran, evaluasi dll.)</t>
  </si>
  <si>
    <t>01.06.01.24.01</t>
  </si>
  <si>
    <t>Laporan Peningkatan  Kualitas Proses Pembelajaran (Media, Metode, Prosedur dan Mekanisme Pembelajaran, evaluasi dll.)</t>
  </si>
  <si>
    <t>01.06.01.25</t>
  </si>
  <si>
    <t>Penyusunan SOP Proses Pembelajaran</t>
  </si>
  <si>
    <t>01.06.01.25.01</t>
  </si>
  <si>
    <t xml:space="preserve"> SOP Proses Pembelajaran</t>
  </si>
  <si>
    <t>01.06.01.26</t>
  </si>
  <si>
    <t>01.06.01.26.01</t>
  </si>
  <si>
    <t>01.06.01.27</t>
  </si>
  <si>
    <t>01.06.01.27.01</t>
  </si>
  <si>
    <t>Laporan Peningkatan Skill Laboratorium</t>
  </si>
  <si>
    <t>01.06.01.28</t>
  </si>
  <si>
    <t>01.06.01.28.01</t>
  </si>
  <si>
    <t>01.06.01.29</t>
  </si>
  <si>
    <t>Pelaksanaan Ujian Khusus</t>
  </si>
  <si>
    <t>01.06.01.29.01</t>
  </si>
  <si>
    <t>Laporan Pelaksanaan Ujian Khusus</t>
  </si>
  <si>
    <t>01.06.01.30</t>
  </si>
  <si>
    <t>Pelaksanaan Matrikulasi</t>
  </si>
  <si>
    <t>01.06.01.30.01</t>
  </si>
  <si>
    <t>Laporan Pelaksanaan Matrikulasi</t>
  </si>
  <si>
    <t>01.06.01.31</t>
  </si>
  <si>
    <t>01.06.01.31.01</t>
  </si>
  <si>
    <t>Laporan Pelaksanaan E-Learning</t>
  </si>
  <si>
    <t>01.06.01.32</t>
  </si>
  <si>
    <t>Penyusunan Blog (Dosen dan Mahasiswa)</t>
  </si>
  <si>
    <t>01.06.01.32.01</t>
  </si>
  <si>
    <t>Blog (Dosen dan Mahasiswa)</t>
  </si>
  <si>
    <t>01.06.01.33</t>
  </si>
  <si>
    <t>01.06.01.33.01</t>
  </si>
  <si>
    <t>01.06.01.34</t>
  </si>
  <si>
    <t>Pengiriman Kartu Hasil Studi</t>
  </si>
  <si>
    <t>01.06.01.34.01</t>
  </si>
  <si>
    <t>Bukti Pengiriman Kartu Hasil Studi</t>
  </si>
  <si>
    <t>01.06.02</t>
  </si>
  <si>
    <t>01.06.02.01</t>
  </si>
  <si>
    <t>Pelaksanaan Perkuliahan Bahasa Arab (Non SKS)</t>
  </si>
  <si>
    <t>01.06.02.01.01</t>
  </si>
  <si>
    <t>Laporan Pelaksanaan Perkuliahan Bahasa Arab (Non SKS)</t>
  </si>
  <si>
    <t>01.06.02.02</t>
  </si>
  <si>
    <t>Pelaksanaan Perkuliahan Bahasa Asing lainnya (Non SKS)</t>
  </si>
  <si>
    <t>01.06.02.02.01</t>
  </si>
  <si>
    <t>Laporan Pelaksanaan Perkuliahan Bahasa Asing lainnya (Non SKS)</t>
  </si>
  <si>
    <t>01.06.02.03</t>
  </si>
  <si>
    <t>Pelaksanaan Perkuliahan Bahasa Inggris (Non SKS)</t>
  </si>
  <si>
    <t>01.06.02.03.01</t>
  </si>
  <si>
    <t>Laporan Pelaksanaan Perkuliahan Bahasa Inggris (Non SKS)</t>
  </si>
  <si>
    <t>01.06.03</t>
  </si>
  <si>
    <t>01.06.03.01</t>
  </si>
  <si>
    <t xml:space="preserve">Tracer Studi </t>
  </si>
  <si>
    <t>01.06.03.01.01</t>
  </si>
  <si>
    <t xml:space="preserve">laporan hasil Tracer Studi </t>
  </si>
  <si>
    <t>01.06.04</t>
  </si>
  <si>
    <t>01.06.04.01</t>
  </si>
  <si>
    <t>Peningkatan kompetensi pendukung/tambahan  bagi lulusan</t>
  </si>
  <si>
    <t>01.06.04.01.01</t>
  </si>
  <si>
    <t>Laporan Peningkatan kompetensi pendukung/tambahan  bagi lulusan</t>
  </si>
  <si>
    <t>01.06.04.02</t>
  </si>
  <si>
    <t xml:space="preserve">Peningkatan kualitas system informasi kemahasiswaan dan alumni  </t>
  </si>
  <si>
    <t>01.06.04.02.01</t>
  </si>
  <si>
    <t xml:space="preserve">Laporan Peningkatan kualitas system informasi kemahasiswaan dan alumni  </t>
  </si>
  <si>
    <t>01.06.04.03</t>
  </si>
  <si>
    <t>Mengadakan job fair dengan Perusahaan nasional dan asing</t>
  </si>
  <si>
    <t>01.06.04.03.01</t>
  </si>
  <si>
    <t>Laporann job fair dengan Perusahaan nasional dan asing</t>
  </si>
  <si>
    <t>01.06.04.04</t>
  </si>
  <si>
    <t>Penjajakan kerjasama dengan perusahaan- perusahaan, Instansi Pemerintah dan Swasta DN dan LN</t>
  </si>
  <si>
    <t>01.06.04.04.01</t>
  </si>
  <si>
    <t>Kerjasama dengan perusahaan- perusahaan, Instansi Pemerintah dan Swasta DN dan LN</t>
  </si>
  <si>
    <t>01.06.04.05</t>
  </si>
  <si>
    <t>Pelaksanaan MoU</t>
  </si>
  <si>
    <t>01.06.04.05.01</t>
  </si>
  <si>
    <t>Laporan Pelaksanaan MoU</t>
  </si>
  <si>
    <t>01.06.04.06</t>
  </si>
  <si>
    <t>Realisasi kerjasama dengan perusahaan- perusahaan, Instansi Pemerintah dan Swasta DN dan LN</t>
  </si>
  <si>
    <t>01.06.04.06.01</t>
  </si>
  <si>
    <t>Laporan Realisasi kerjasama dengan perusahaan- perusahaan, Instansi Pemerintah dan Swasta DN dan LN</t>
  </si>
  <si>
    <t>01.06.04.07</t>
  </si>
  <si>
    <t>Menyelenggarakan Forum Komunikasi &amp; Konsultasi (FKK)</t>
  </si>
  <si>
    <t>01.06.04.07.01</t>
  </si>
  <si>
    <t>Laporan Forum Komunikasi &amp; Konsultasi (FKK)</t>
  </si>
  <si>
    <t>01.06.05</t>
  </si>
  <si>
    <t>01.06.05.01</t>
  </si>
  <si>
    <t>01.06.05.01.01</t>
  </si>
  <si>
    <t>Laporan Pelaksanaan Seminar Ilmiah /Konferensi/Simposium/FGD/Workshop</t>
  </si>
  <si>
    <t>01.06.06</t>
  </si>
  <si>
    <t>01.06.06.01</t>
  </si>
  <si>
    <t>Pengadaan pelatihan, seminar, workshop</t>
  </si>
  <si>
    <t>01.06.06.01.01</t>
  </si>
  <si>
    <t>01.06.06.02</t>
  </si>
  <si>
    <t>01.06.06.02.01</t>
  </si>
  <si>
    <t>01.06.06.03</t>
  </si>
  <si>
    <t>01.06.06.03.01</t>
  </si>
  <si>
    <t>01.06.07</t>
  </si>
  <si>
    <t>01.06.07.01</t>
  </si>
  <si>
    <t>01.06.07.01.01</t>
  </si>
  <si>
    <t>01.06.07.02</t>
  </si>
  <si>
    <t>01.06.07.02.01</t>
  </si>
  <si>
    <t>01.06.07.03</t>
  </si>
  <si>
    <t>01.06.07.03.01</t>
  </si>
  <si>
    <t>Laporan pelatihan, seminar, workshop</t>
  </si>
  <si>
    <t>01.06.08</t>
  </si>
  <si>
    <t>01.06.08.01</t>
  </si>
  <si>
    <t>Pelatihan Metodologi Penelitian bagi mahasiswa</t>
  </si>
  <si>
    <t>01.06.08.01.01</t>
  </si>
  <si>
    <t>Laporan Pelatihan Metodologi Penelitian bagi mahasiswa</t>
  </si>
  <si>
    <t>01.06.08.02</t>
  </si>
  <si>
    <t>Langganan data base E-Journal, Jurnal cetak terakreditasi Dikti, sosialisasi informasi on-line</t>
  </si>
  <si>
    <t>01.06.08.02.01</t>
  </si>
  <si>
    <t xml:space="preserve"> E-Journal, Jurnal cetak terakreditasi Dikti, sosialisasi informasi on-line</t>
  </si>
  <si>
    <t>01.06.08.03</t>
  </si>
  <si>
    <t>Penyelenggraan bedah buku, pelatihan penulisan ilmiah untuk dosen dan mahasiswa</t>
  </si>
  <si>
    <t>01.06.08.03.01</t>
  </si>
  <si>
    <t>Laporan Penyelenggraan bedah buku, pelatihan penulisan ilmiah untuk dosen dan mahasiswa</t>
  </si>
  <si>
    <t>proses penelitian</t>
  </si>
  <si>
    <t>01.06.09</t>
  </si>
  <si>
    <t>01.06.09.01</t>
  </si>
  <si>
    <t>Penyusunan buku pedoman pelaksanaan tridarma perguruan tinggi yang terintegrasi dengan kegiatan penelitian dan PkM ke dalam proses pembelajaran</t>
  </si>
  <si>
    <t>01.06.09.01.01</t>
  </si>
  <si>
    <t>Dokumen Penyusunan buku pedoman pelaksanaan tridarma perguruan tinggi yang terintegrasi dengan kegiatan penelitian dan PkM ke dalam proses pembelajaran</t>
  </si>
  <si>
    <t>01.06.09.02</t>
  </si>
  <si>
    <t>Pendampingan penyusunan proposal penelitian dosen muda</t>
  </si>
  <si>
    <t>01.06.09.02.01</t>
  </si>
  <si>
    <t>Laporan Pendampingan penyusunan proposal penelitian dosen muda</t>
  </si>
  <si>
    <t>01.06.09.03</t>
  </si>
  <si>
    <t>Pemberian insentif bagi reviewer internal dan eksternal</t>
  </si>
  <si>
    <t>01.06.09.03.01</t>
  </si>
  <si>
    <t>Laporan Pemberian insentif bagi reviewer internal dan eksternal</t>
  </si>
  <si>
    <t>01.06.09.04</t>
  </si>
  <si>
    <t>Empowering Pusat Studi</t>
  </si>
  <si>
    <t>01.06.09.04.01</t>
  </si>
  <si>
    <t>Laporan Empowering Pusat Studi</t>
  </si>
  <si>
    <t>01.06.09.05</t>
  </si>
  <si>
    <t xml:space="preserve">Pengembangan penelitian dosen dan mahasiswa </t>
  </si>
  <si>
    <t>01.06.09.05.01</t>
  </si>
  <si>
    <t xml:space="preserve">Laporan Pengembangan penelitian dosen dan mahasiswa </t>
  </si>
  <si>
    <t>01.06.09.06</t>
  </si>
  <si>
    <t>Penyusunan Penelitian Payung</t>
  </si>
  <si>
    <t>01.06.09.06.01</t>
  </si>
  <si>
    <t>Laporan Penyusunan Penelitian Payung</t>
  </si>
  <si>
    <t>01.06.09.07</t>
  </si>
  <si>
    <t>Pengembangann "Roadmap" Riset Unggulan</t>
  </si>
  <si>
    <t>01.06.09.07.01</t>
  </si>
  <si>
    <t>Laporan Pengembangann "Roadmap" Riset Unggulan</t>
  </si>
  <si>
    <t>01.06.09.08</t>
  </si>
  <si>
    <t xml:space="preserve"> Optimalisasi luaran hasil penelitian</t>
  </si>
  <si>
    <t>01.06.09.08.01</t>
  </si>
  <si>
    <t xml:space="preserve"> Laporan Optimalisasi luaran hasil penelitian</t>
  </si>
  <si>
    <t>01.06.09.09</t>
  </si>
  <si>
    <t>Workshop pengelolaaan portofolio dosen terkait dengan hasil penelitian dosen</t>
  </si>
  <si>
    <t>01.06.09.09.01</t>
  </si>
  <si>
    <t>Laporan Workshop pengelolaaan portofolio dosen terkait dengan hasil penelitian dosen</t>
  </si>
  <si>
    <t>01.06.09.10</t>
  </si>
  <si>
    <t>Workshop hasil penelitian yang dipublikasikan pada jurnal bereputasi nasional dan internasional</t>
  </si>
  <si>
    <t>01.06.09.10.01</t>
  </si>
  <si>
    <t>Laporan Workshop hasil penelitian yang dipublikasikan pada jurnal bereputasi nasional dan internasional</t>
  </si>
  <si>
    <t>01.06.09.11</t>
  </si>
  <si>
    <t xml:space="preserve">Sosialisasi program penelitian </t>
  </si>
  <si>
    <t>01.06.09.11.01</t>
  </si>
  <si>
    <t xml:space="preserve">Laporan Sosialisasi program penelitian </t>
  </si>
  <si>
    <t>01.06.09.12</t>
  </si>
  <si>
    <t>Workshop metoda penelitian dosen</t>
  </si>
  <si>
    <t>01.06.09.12.01</t>
  </si>
  <si>
    <t>Laporan Workshop metoda penelitian dosen</t>
  </si>
  <si>
    <t>01.06.09.13</t>
  </si>
  <si>
    <t xml:space="preserve">Membangun standar mutu Penelitian </t>
  </si>
  <si>
    <t>01.06.09.13.01</t>
  </si>
  <si>
    <t xml:space="preserve">Laporan  standar mutu Penelitian </t>
  </si>
  <si>
    <t>01.06.09.14</t>
  </si>
  <si>
    <t>Peningkatan Kapasitas Kelembagaan Tridharma Perguruan Tinggi</t>
  </si>
  <si>
    <t>01.06.09.14.01</t>
  </si>
  <si>
    <t>Laporan Peningkatan Kapasitas Kelembagaan Tridharma Perguruan Tinggi</t>
  </si>
  <si>
    <t>01.06.09.15</t>
  </si>
  <si>
    <t>Pembentukan komunitas penelitian dosen dan mahasiswa</t>
  </si>
  <si>
    <t>01.06.09.15.01</t>
  </si>
  <si>
    <t>komunitas penelitian dosen dan mahasiswa</t>
  </si>
  <si>
    <t>01.06.09.16</t>
  </si>
  <si>
    <t>Peningkatan interaksi antara civitas akademika</t>
  </si>
  <si>
    <t>01.06.09.16.01</t>
  </si>
  <si>
    <t>LaporanPeningkatan interaksi antara civitas akademika</t>
  </si>
  <si>
    <t>01.06.09.17</t>
  </si>
  <si>
    <t>Pengiriman Dosen Sebagai Peserta dalam Seminar, Workshop, Sandwich,dll</t>
  </si>
  <si>
    <t>01.06.09.17.01</t>
  </si>
  <si>
    <t>Laporan Pengiriman Dosen Sebagai Peserta dalam Seminar, Workshop, Sandwich,dll</t>
  </si>
  <si>
    <t>01.06.10</t>
  </si>
  <si>
    <t>01.06.10.01</t>
  </si>
  <si>
    <t>Pemberian insentif bagi penelitian multidisiplin</t>
  </si>
  <si>
    <t>01.06.10.01.01</t>
  </si>
  <si>
    <t>Laporan Pemberian insentif bagi penelitian multidisiplin</t>
  </si>
  <si>
    <t>01.06.10.02</t>
  </si>
  <si>
    <t>Pemberian insentif bagi publikasi penelitian multi disiplin</t>
  </si>
  <si>
    <t>01.06.10.02.01</t>
  </si>
  <si>
    <t>Laporan Pemberian insentif bagi publikasi penelitian multi disiplin</t>
  </si>
  <si>
    <t>01.06.10.03</t>
  </si>
  <si>
    <t>Pendampingan penelitian multi disiplin</t>
  </si>
  <si>
    <t>01.06.10.03.01</t>
  </si>
  <si>
    <t>Laporan Pendampingan penelitian multi disiplin</t>
  </si>
  <si>
    <t>01.06.10.04</t>
  </si>
  <si>
    <t>Monitoring penelitian multidisiplin</t>
  </si>
  <si>
    <t>01.06.10.04.01</t>
  </si>
  <si>
    <t>Laporan Monitoring penelitian multidisiplin</t>
  </si>
  <si>
    <t>01.06.10.05</t>
  </si>
  <si>
    <t>Workshop hasil  penelitian multidisiplin</t>
  </si>
  <si>
    <t>01.06.10.05.01</t>
  </si>
  <si>
    <t>Laporan Workshop hasil  penelitian multidisiplin</t>
  </si>
  <si>
    <t>01.06.11</t>
  </si>
  <si>
    <t>01.06.11.01</t>
  </si>
  <si>
    <t>Pengiriman utusan untuk joint research</t>
  </si>
  <si>
    <t>01.06.11.01.01</t>
  </si>
  <si>
    <t>Laporan Pengiriman utusan untuk joint research</t>
  </si>
  <si>
    <t>01.06.11.02</t>
  </si>
  <si>
    <t>Pengadaan research grant</t>
  </si>
  <si>
    <t>01.06.11.02.01</t>
  </si>
  <si>
    <t>Laporan  research grant</t>
  </si>
  <si>
    <t>01.06.11.03</t>
  </si>
  <si>
    <t>Pelaksanaan Sabatical Leave</t>
  </si>
  <si>
    <t>01.06.11.03.01</t>
  </si>
  <si>
    <t>Laporan Pelaksanaan Sabatical Leave</t>
  </si>
  <si>
    <t>01.06.11.04</t>
  </si>
  <si>
    <t>Pelaksanaan Joint Research</t>
  </si>
  <si>
    <t>01.06.11.04.01</t>
  </si>
  <si>
    <t>Laporan Pelaksanaan Joint Research</t>
  </si>
  <si>
    <t>01.06.11.05</t>
  </si>
  <si>
    <t xml:space="preserve">Pelaksanaan Visiting Professor </t>
  </si>
  <si>
    <t>01.06.11.05.01</t>
  </si>
  <si>
    <t xml:space="preserve">Laporan Pelaksanaan Visiting Professor </t>
  </si>
  <si>
    <t>01.06.11.06</t>
  </si>
  <si>
    <t xml:space="preserve">Pelaksanaan International Conference </t>
  </si>
  <si>
    <t>01.06.11.06.01</t>
  </si>
  <si>
    <t xml:space="preserve">Laporan Pelaksanaan International Conference </t>
  </si>
  <si>
    <t>01.06.11.07</t>
  </si>
  <si>
    <t>Pelaksanaan Student Mobility Programme</t>
  </si>
  <si>
    <t>01.06.11.07.01</t>
  </si>
  <si>
    <t>Laporan Pelaksanaan Student Mobility Programme</t>
  </si>
  <si>
    <t>hasil penelitian</t>
  </si>
  <si>
    <t>01.07.01</t>
  </si>
  <si>
    <t>01.07.01.01</t>
  </si>
  <si>
    <t>Pelatihan penyusunan Buku Teks/Buku Ajar</t>
  </si>
  <si>
    <t>01.07.01.01.01</t>
  </si>
  <si>
    <t>Laporan Pelatihan penyusunan Buku Teks/Buku Ajar</t>
  </si>
  <si>
    <t>01.07.01.02</t>
  </si>
  <si>
    <t>Penyusunan Buku Teks/Buku Ajar</t>
  </si>
  <si>
    <t>01.07.01.02.01</t>
  </si>
  <si>
    <t xml:space="preserve"> Buku Teks/Buku Ajar</t>
  </si>
  <si>
    <t>01.07.01.03</t>
  </si>
  <si>
    <t>01.07.01.03.01</t>
  </si>
  <si>
    <t>01.07.01.04</t>
  </si>
  <si>
    <t>Pelatihan penulisan jurnal ilmiah</t>
  </si>
  <si>
    <t>01.07.01.04.01</t>
  </si>
  <si>
    <t>Laporan Pelatihan penulisan jurnal ilmiah</t>
  </si>
  <si>
    <t>01.07.01.05</t>
  </si>
  <si>
    <t>Penyusunan Jurnal Ilmiah</t>
  </si>
  <si>
    <t>01.07.01.05.01</t>
  </si>
  <si>
    <t>Laporan Penyusunan Jurnal Ilmiah</t>
  </si>
  <si>
    <t>01.07.01.06</t>
  </si>
  <si>
    <t>Pendampingan penulisan artukel ilmiah</t>
  </si>
  <si>
    <t>01.07.01.06.01</t>
  </si>
  <si>
    <t>Laporan Pendampingan penulisan artukel ilmiah</t>
  </si>
  <si>
    <t>01.07.01.07</t>
  </si>
  <si>
    <t>Penghargaan Pengiriman Artikel Publikasi Ilmiah (Tidak Terakreditasi, Terakreditasi Nasional, Terakreditasi Internasional</t>
  </si>
  <si>
    <t>01.07.01.07.01</t>
  </si>
  <si>
    <t>Laporan Penghargaan Pengiriman Artikel Publikasi Ilmiah (Tidak Terakreditasi, Terakreditasi Nasional, Terakreditasi Internasional</t>
  </si>
  <si>
    <t>01.07.01.08</t>
  </si>
  <si>
    <t>Penerbitan Jutnal Internasional</t>
  </si>
  <si>
    <t>01.07.01.08.01</t>
  </si>
  <si>
    <t>Laporan Penerbitan Jutnal Internasional</t>
  </si>
  <si>
    <t>01.07.01.09</t>
  </si>
  <si>
    <t>Penerbitan Jurnal Terkareditasi Nasional</t>
  </si>
  <si>
    <t>01.07.01.09.01</t>
  </si>
  <si>
    <t>Laporan Penerbitan Jurnal Terkareditasi Nasional</t>
  </si>
  <si>
    <t>01.07.01.10</t>
  </si>
  <si>
    <t>Penerbitan Jurnal Ilmiah</t>
  </si>
  <si>
    <t>01.07.01.10.01</t>
  </si>
  <si>
    <t>Laporan Penerbitan Jurnal Ilmiah</t>
  </si>
  <si>
    <t>01.07.01.11</t>
  </si>
  <si>
    <t>Fellowship Program Hibah Buku Teks/Ajar DP2M Dikti</t>
  </si>
  <si>
    <t>01.07.01.11.01</t>
  </si>
  <si>
    <t>Laporan Fellowship Program Hibah Buku Teks/Ajar DP2M Dikti</t>
  </si>
  <si>
    <t>01.07.01.12</t>
  </si>
  <si>
    <t>Fellowship Program Publikasi Internasional</t>
  </si>
  <si>
    <t>01.07.01.12.01</t>
  </si>
  <si>
    <t>Laporan Fellowship Program Publikasi Internasional</t>
  </si>
  <si>
    <t>01.07.01.13</t>
  </si>
  <si>
    <t>Peningkatan kuantitas dan kualitas jurnal ilmiah</t>
  </si>
  <si>
    <t>01.07.01.13.01</t>
  </si>
  <si>
    <t>Laporan Peningkatan kuantitas dan kualitas jurnal ilmiah</t>
  </si>
  <si>
    <t>01.07.01.14</t>
  </si>
  <si>
    <t>Peningkatan motivasi penelitian dan penulisan karya ilmiah dosen</t>
  </si>
  <si>
    <t>01.07.01.14.01</t>
  </si>
  <si>
    <t>Laporan Peningkatan motivasi penelitian dan penulisan karya ilmiah dosen</t>
  </si>
  <si>
    <t>01.07.01.15</t>
  </si>
  <si>
    <t>Penerbitan buku ajar</t>
  </si>
  <si>
    <t>01.07.01.15.01</t>
  </si>
  <si>
    <t>Laporan Penerbitan buku ajar</t>
  </si>
  <si>
    <t>01.07.01.16</t>
  </si>
  <si>
    <t>Penerbitan modul</t>
  </si>
  <si>
    <t>01.07.01.16.01</t>
  </si>
  <si>
    <t>Laporan Penerbitan modul</t>
  </si>
  <si>
    <t>01.07.01.17</t>
  </si>
  <si>
    <t>Penerbitan diktat</t>
  </si>
  <si>
    <t>01.07.01.17.01</t>
  </si>
  <si>
    <t>Laporan Penerbitan diktat</t>
  </si>
  <si>
    <t>01.07.01.18</t>
  </si>
  <si>
    <t>Akreditasi Jurnal</t>
  </si>
  <si>
    <t>01.07.01.18.01</t>
  </si>
  <si>
    <t>Laporan Akreditasi Jurnal</t>
  </si>
  <si>
    <t>01.07.02</t>
  </si>
  <si>
    <t>01.07.02.01</t>
  </si>
  <si>
    <t>01.07.02.01.01</t>
  </si>
  <si>
    <t>01.07.02.02</t>
  </si>
  <si>
    <t>Pengiriman utusan pelatihan, seminar, workshop publikasi ilmiah</t>
  </si>
  <si>
    <t>01.07.02.02.01</t>
  </si>
  <si>
    <t>Laporan Pengiriman utusan pelatihan, seminar, workshop publikasi ilmiah</t>
  </si>
  <si>
    <t>01.07.02.03</t>
  </si>
  <si>
    <t>Mengirim Utusan Mengikuti Seminar/Workshop/Lokakarya/Diskusi Regional/ Nasional/ Internasional</t>
  </si>
  <si>
    <t>01.07.02.03.01</t>
  </si>
  <si>
    <t>Laporan Mengirim Utusan Mengikuti Seminar/Workshop/Lokakarya/Diskusi Regional/ Nasional/ Internasional</t>
  </si>
  <si>
    <t>publikasi dan hak kekayaan intelektual</t>
  </si>
  <si>
    <t>01.08.01</t>
  </si>
  <si>
    <t>01.08.01.01</t>
  </si>
  <si>
    <t xml:space="preserve">Peningkatan Kuantitas HAKI </t>
  </si>
  <si>
    <t>01.08.01.01.01</t>
  </si>
  <si>
    <t xml:space="preserve">Dokumen  HAKI </t>
  </si>
  <si>
    <t>01.08.01.02</t>
  </si>
  <si>
    <t>Pengurusan HAKI</t>
  </si>
  <si>
    <t>01.08.01.02.01</t>
  </si>
  <si>
    <t>Laporan Pengurusan HAKI</t>
  </si>
  <si>
    <t>01.08.01.03</t>
  </si>
  <si>
    <t>Workshop HAKI</t>
  </si>
  <si>
    <t>01.08.01.03.01</t>
  </si>
  <si>
    <t>Laporan Workshop HAKI</t>
  </si>
  <si>
    <t>01.08.02</t>
  </si>
  <si>
    <t>01.08.02.01</t>
  </si>
  <si>
    <t>Pemberian insentif bagi reviewer artikel publikasi ilmiah</t>
  </si>
  <si>
    <t>01.08.02.01.01</t>
  </si>
  <si>
    <t>Laporan Pemberian insentif bagi reviewer artikel publikasi ilmiah</t>
  </si>
  <si>
    <t>01.08.02.02</t>
  </si>
  <si>
    <t>Pemberian insentif bagi penulis artikel publikasi ilmiah</t>
  </si>
  <si>
    <t>01.08.02.02.01</t>
  </si>
  <si>
    <t>Laporan Pemberian insentif bagi penulis artikel publikasi ilmiah</t>
  </si>
  <si>
    <t>01.08.02.03</t>
  </si>
  <si>
    <t>Pendampingan submission dan jurnal yang tepat bagi  artikel publikasi ilmiah</t>
  </si>
  <si>
    <t>01.08.02.03.01</t>
  </si>
  <si>
    <t>Laporan Pendampingan submission dan jurnal yang tepat bagi  artikel publikasi ilmiah</t>
  </si>
  <si>
    <t>01.08.02.04</t>
  </si>
  <si>
    <t>Monitoring penulisan artikel jurnal internasional</t>
  </si>
  <si>
    <t>01.08.02.04.01</t>
  </si>
  <si>
    <t>Laporan Monitoring penulisan artikel jurnal internasional</t>
  </si>
  <si>
    <t>01.08.02.05</t>
  </si>
  <si>
    <t>Workshop Penulisan artikel internasional</t>
  </si>
  <si>
    <t>01.08.02.05.01</t>
  </si>
  <si>
    <t>Laporan Workshop Penulisan artikel internasional</t>
  </si>
  <si>
    <t>01.08.02.06</t>
  </si>
  <si>
    <t>Pemberian insentif penerjemahan artikel</t>
  </si>
  <si>
    <t>01.08.02.06.01</t>
  </si>
  <si>
    <t>Laporan Pemberian insentif penerjemahan artikel</t>
  </si>
  <si>
    <t>Isi penelitian</t>
  </si>
  <si>
    <t>01.08.03</t>
  </si>
  <si>
    <t>01.08.03.01</t>
  </si>
  <si>
    <t>Pemberian insentif paper tersitasi scopus</t>
  </si>
  <si>
    <t>01.08.03.01.01</t>
  </si>
  <si>
    <t>Laporan Pemberian insentif paper tersitasi scopus</t>
  </si>
  <si>
    <t>01.08.03.02</t>
  </si>
  <si>
    <t>Penyusunan digitalisasi paper tersitasi scopus</t>
  </si>
  <si>
    <t>01.08.03.02.01</t>
  </si>
  <si>
    <t>Laporan Penyusunan digitalisasi paper tersitasi scopus</t>
  </si>
  <si>
    <t>01.08.03.03</t>
  </si>
  <si>
    <t>Pendampingan akselerasi paper  agar tersitasi scopus</t>
  </si>
  <si>
    <t>01.08.03.03.01</t>
  </si>
  <si>
    <t>Laporan Pendampingan akselerasi paper  agar tersitasi scopus</t>
  </si>
  <si>
    <t>01.08.03.04</t>
  </si>
  <si>
    <t>Monitoring paper tersitasi scopus</t>
  </si>
  <si>
    <t>01.08.03.04.01</t>
  </si>
  <si>
    <t>Laporan Monitoring paper tersitasi scopus</t>
  </si>
  <si>
    <t>01.08.03.05</t>
  </si>
  <si>
    <t>Workshop Sitasi scopus</t>
  </si>
  <si>
    <t>01.08.03.05.01</t>
  </si>
  <si>
    <t>Laporan Workshop Sitasi scopus</t>
  </si>
  <si>
    <t>Penilaian penelitian</t>
  </si>
  <si>
    <t>01.08.04</t>
  </si>
  <si>
    <t>Rasio proposal yang lolos seleksi</t>
  </si>
  <si>
    <t>01.08.04.01</t>
  </si>
  <si>
    <t>penyusunan panduan penilaian penelitian</t>
  </si>
  <si>
    <t>01.08.04.01.01</t>
  </si>
  <si>
    <t>panduan penilaian penelitian</t>
  </si>
  <si>
    <t>01.08.04.02</t>
  </si>
  <si>
    <t>sosialisasi panduan penilaian penelitian</t>
  </si>
  <si>
    <t>01.08.04.02.01</t>
  </si>
  <si>
    <t>Laporan sosialisasi panduan penilaian penelitian</t>
  </si>
  <si>
    <t>01.08.04.03</t>
  </si>
  <si>
    <t>review proposal penelitian</t>
  </si>
  <si>
    <t>01.08.04.03.01</t>
  </si>
  <si>
    <t>Laporan review proposal penelitian</t>
  </si>
  <si>
    <t>01.08.04.04</t>
  </si>
  <si>
    <t>seminar hasil penelitian</t>
  </si>
  <si>
    <t>01.08.04.04.01</t>
  </si>
  <si>
    <t>Laporan seminar hasil penelitian</t>
  </si>
  <si>
    <t>hasil pengabdian masyarakat</t>
  </si>
  <si>
    <t>01.08.05</t>
  </si>
  <si>
    <t>01.08.05.01</t>
  </si>
  <si>
    <t>Join supervision penelitian kolaborasi</t>
  </si>
  <si>
    <t>01.08.05.01.01</t>
  </si>
  <si>
    <t>Laporan Join supervision penelitian kolaborasi</t>
  </si>
  <si>
    <t>01.08.05.02</t>
  </si>
  <si>
    <t>Pengabdian Masyarakat oleh institusi</t>
  </si>
  <si>
    <t>01.08.05.02.01</t>
  </si>
  <si>
    <t>Laporan Pengabdian Masyarakat oleh institusi</t>
  </si>
  <si>
    <t>01.08.05.03</t>
  </si>
  <si>
    <t>Pengabdian masyarakat oleh dosen</t>
  </si>
  <si>
    <t>01.08.05.03.01</t>
  </si>
  <si>
    <t>Laporan Pengabdian masyarakat oleh dosen</t>
  </si>
  <si>
    <t>01.08.05.04</t>
  </si>
  <si>
    <t>Meningkatkan pendampingan dalam penyusunan dan pelaksanaan pemberdayaan masyarakat</t>
  </si>
  <si>
    <t>01.08.05.04.01</t>
  </si>
  <si>
    <t>Laporan  pendampingan dalam penyusunan dan pelaksanaan pemberdayaan masyarakat</t>
  </si>
  <si>
    <t>01.08.05.05</t>
  </si>
  <si>
    <t>Pemberdayaan dosen dan tenaga kependidikan untuk aktif dalam kegiatan persyarikatan dan masyarakat yang berintegrasi dengan PWM, PDM, PCM dan PRM</t>
  </si>
  <si>
    <t>01.08.05.05.01</t>
  </si>
  <si>
    <t>Laporan Pemberdayaan dosen dan tenaga kependidikan untuk aktif dalam kegiatan persyarikatan dan masyarakat yang berintegrasi dengan PWM, PDM, PCM dan PRM</t>
  </si>
  <si>
    <t>01.08.05.06</t>
  </si>
  <si>
    <t>Workshop pemberdayaan masyarakat melalui KKN tematik berbasis potensi dan permasalahan masyarakat</t>
  </si>
  <si>
    <t>01.08.05.06.01</t>
  </si>
  <si>
    <t>Laporan Workshop pemberdayaan masyarakat melalui KKN tematik berbasis potensi dan permasalahan masyarakat</t>
  </si>
  <si>
    <t>01.08.05.07</t>
  </si>
  <si>
    <t>Pemberian penyuluhan/pelatihan/pendampingan</t>
  </si>
  <si>
    <t>01.08.05.07.01</t>
  </si>
  <si>
    <t>Laporan Pemberian penyuluhan/pelatihan/pendampingan</t>
  </si>
  <si>
    <t>01.08.05.08</t>
  </si>
  <si>
    <t>Pemberian Sumbangan</t>
  </si>
  <si>
    <t>01.08.05.08.01</t>
  </si>
  <si>
    <t>Laporan Pemberian Sumbangan</t>
  </si>
  <si>
    <t>01.08.05.09</t>
  </si>
  <si>
    <t xml:space="preserve">Pengembangan tema pemberdayaan masyarakat  </t>
  </si>
  <si>
    <t>01.08.05.09.01</t>
  </si>
  <si>
    <t xml:space="preserve">Laporan Pengembangan tema pemberdayaan masyarakat  </t>
  </si>
  <si>
    <t>01.08.05.10</t>
  </si>
  <si>
    <t>Pengembangan tatakelola pemberdayaan masyarakat</t>
  </si>
  <si>
    <t>01.08.05.10.01</t>
  </si>
  <si>
    <t>Laporan Pengembangan tatakelola pemberdayaan masyarakat</t>
  </si>
  <si>
    <t>01.08.05.11</t>
  </si>
  <si>
    <t xml:space="preserve">Peningkatan partisipasi mahasiswa, dosen, dan karyawan </t>
  </si>
  <si>
    <t>01.08.05.11.01</t>
  </si>
  <si>
    <t xml:space="preserve">Laporan Peningkatan partisipasi mahasiswa, dosen, dan karyawan </t>
  </si>
  <si>
    <t>01.08.05.12</t>
  </si>
  <si>
    <t>Pengembangan jejaring dalam pemberdayaan masyarakat</t>
  </si>
  <si>
    <t>01.08.05.12.01</t>
  </si>
  <si>
    <t>Laporan Pengembangan jejaring dalam pemberdayaan masyarakat</t>
  </si>
  <si>
    <t>01.08.05.13</t>
  </si>
  <si>
    <t>Pengiriman utusan melaksanakan pengabdian kepada masyarakat</t>
  </si>
  <si>
    <t>01.08.05.13.01</t>
  </si>
  <si>
    <t>Plaporan pengiriman utusan melaksanakan pengabdian kepada masyarakat</t>
  </si>
  <si>
    <t>01.08.05.14</t>
  </si>
  <si>
    <t>Pengadaan hibah pengabdian masyarakat</t>
  </si>
  <si>
    <t>01.08.05.14.01</t>
  </si>
  <si>
    <t>Laporan hibah pengabdian masyarakat</t>
  </si>
  <si>
    <t>01.08.05.15</t>
  </si>
  <si>
    <t>Pengabdian kemitraan dosen &amp; mahasiswa</t>
  </si>
  <si>
    <t>01.08.05.15.01</t>
  </si>
  <si>
    <t>Laporan Pengabdian kemitraan dosen &amp; mahasiswa</t>
  </si>
  <si>
    <t>01.08.05.16</t>
  </si>
  <si>
    <t xml:space="preserve">Meningkatkan Pendampingan Sektor Pelayanan Sosial </t>
  </si>
  <si>
    <t>01.08.05.16.01</t>
  </si>
  <si>
    <t xml:space="preserve">Laporan Pendampingan Sektor Pelayanan Sosial </t>
  </si>
  <si>
    <t>01.08.05.17</t>
  </si>
  <si>
    <t>Meningkatkan Pendampingan Sektor Pelatihan dan Pengembangan Usaha</t>
  </si>
  <si>
    <t>01.08.05.17.01</t>
  </si>
  <si>
    <t>Laporan Pendampingan Sektor Pelatihan dan Pengembangan Usaha</t>
  </si>
  <si>
    <t>01.08.05.18</t>
  </si>
  <si>
    <t>Meningkatkan Pendampingan Sektor Sosial Budaya</t>
  </si>
  <si>
    <t>01.08.05.18.01</t>
  </si>
  <si>
    <t>Laporan Pendampingan Sektor Sosial Budaya</t>
  </si>
  <si>
    <t>Penilaian Penelitian</t>
  </si>
  <si>
    <t>KODE PB</t>
  </si>
  <si>
    <t>KODE BM</t>
  </si>
  <si>
    <t>BUTIR MUTU</t>
  </si>
  <si>
    <t xml:space="preserve">KODE MA </t>
  </si>
  <si>
    <t>MA/KEGIATAN</t>
  </si>
  <si>
    <t>02</t>
  </si>
  <si>
    <t>SUMBER DAYA MANUSIA</t>
  </si>
  <si>
    <t>DOSEN DAN TENAGA KEPENDIDIKAN</t>
  </si>
  <si>
    <t>02.01.01</t>
  </si>
  <si>
    <t>02.01.01.01</t>
  </si>
  <si>
    <t xml:space="preserve">Penyempurnaan SOP Rekrutmen Dosen </t>
  </si>
  <si>
    <t>02.01.01.01.01</t>
  </si>
  <si>
    <t>Dokumen Penyempurnaan SOP rekrutmen dosen</t>
  </si>
  <si>
    <t>02.01.01.02</t>
  </si>
  <si>
    <t>Rekrutmen Dosen</t>
  </si>
  <si>
    <t>02.01.01.02.01</t>
  </si>
  <si>
    <t xml:space="preserve">Rasio Dosen : Mahasiswa </t>
  </si>
  <si>
    <t>02.01.02</t>
  </si>
  <si>
    <t>02.01.02.01</t>
  </si>
  <si>
    <t>Penyusunan Kenaikan Pangkat Akademik/ CCP  Guru Besar</t>
  </si>
  <si>
    <t>02.01.02.01.01</t>
  </si>
  <si>
    <t>Sosialisasi Penyusunan Kenaikan Pangkat Akademik/ CCP Guru Besar</t>
  </si>
  <si>
    <t>02.01.02.02</t>
  </si>
  <si>
    <t>Pendampingan kenaikan pangkat dosen ke guru besar</t>
  </si>
  <si>
    <t>02.01.02.02.01</t>
  </si>
  <si>
    <t>Dokumen Mutu Pengelolaan Sumber Daya Manusia</t>
  </si>
  <si>
    <t>02.01.02.03</t>
  </si>
  <si>
    <t>Pengembangan Softskill Dosen</t>
  </si>
  <si>
    <t>02.01.02.03.01</t>
  </si>
  <si>
    <t>Laporan kegiatan Pengembangan Softskill Dosen</t>
  </si>
  <si>
    <t>02.01.02.04</t>
  </si>
  <si>
    <t>Pelatihan Practical skill Dosen</t>
  </si>
  <si>
    <t>02.01.02.04.01</t>
  </si>
  <si>
    <t>Laporan kegiatan Pelatihan Practical skill Dosen</t>
  </si>
  <si>
    <t>02.01.02.05</t>
  </si>
  <si>
    <t>Pengembangan Spiritual/ Silaturahim Dosen</t>
  </si>
  <si>
    <t>02.01.02.05.01</t>
  </si>
  <si>
    <t>Dokumen Pengembangan Spiritual/ Silaturahim Dosen</t>
  </si>
  <si>
    <t>02.01.02.06</t>
  </si>
  <si>
    <t>Pelatihan Pekerti Dosen Baru</t>
  </si>
  <si>
    <t>02.01.02.06.01</t>
  </si>
  <si>
    <t>Laporan kegiatan Pelatihan Pekerti Dosen Baru</t>
  </si>
  <si>
    <t>02.01.02.07</t>
  </si>
  <si>
    <t>Shortcourse Lecture Exchange</t>
  </si>
  <si>
    <t>02.01.02.07.01</t>
  </si>
  <si>
    <t>Laporan kegiatan Shortcourse Lecture Exchange</t>
  </si>
  <si>
    <t>02.01.02.08</t>
  </si>
  <si>
    <t>Pelatihan Pengembangan Kompetensi Dosen</t>
  </si>
  <si>
    <t>02.01.02.08.01</t>
  </si>
  <si>
    <t>Laporan kegiatan Pelatihan Pengembangan Kompetensi Dosen</t>
  </si>
  <si>
    <t>02.01.02.09</t>
  </si>
  <si>
    <t>Orientasi Kepemimpinan Bagi Pejabat Struktural</t>
  </si>
  <si>
    <t>02.01.02.09.01</t>
  </si>
  <si>
    <t>Laporan kegiatan Orientasi Kepemimpinan Bagi Pejabat Struktural</t>
  </si>
  <si>
    <t>02.01.02.10</t>
  </si>
  <si>
    <t>02.01.02.10.01</t>
  </si>
  <si>
    <t xml:space="preserve"> Laporan kegiatan Pelatihan Penulisan Bahan Ajar (Handout, Buku Teks,dll)</t>
  </si>
  <si>
    <t>02.01.02.11</t>
  </si>
  <si>
    <t>Pengembangan Karir Dosen</t>
  </si>
  <si>
    <t>02.01.02.11.01</t>
  </si>
  <si>
    <t>Dokumen Pengembangan Karir Dosen</t>
  </si>
  <si>
    <t>02.01.02.12</t>
  </si>
  <si>
    <t>Evaluasi Kinerja Dosen</t>
  </si>
  <si>
    <t>02.01.02.12.01</t>
  </si>
  <si>
    <t>Laporan Evaluasi Kinerja Dosen</t>
  </si>
  <si>
    <t>02.01.02.13</t>
  </si>
  <si>
    <t>Pendampingan Kegiatan Sertifikasi Dosen</t>
  </si>
  <si>
    <t>02.01.02.13.01</t>
  </si>
  <si>
    <t>Laporan kegiatan Pendampingan Kegiatan Sertifikasi Dosen</t>
  </si>
  <si>
    <t>02.01.02.14</t>
  </si>
  <si>
    <t>Penghargaan/Reward Bagi Dosen</t>
  </si>
  <si>
    <t>02.01.02.14.01</t>
  </si>
  <si>
    <t>Dokumen / Laporan Penghargaan/Reward Bagi Dosen</t>
  </si>
  <si>
    <t>02.01.02.15</t>
  </si>
  <si>
    <t>Pengelolaan Masa Persiapan Pensiun</t>
  </si>
  <si>
    <t>02.01.02.15.01</t>
  </si>
  <si>
    <t>Dokumen Pengelolaan Masa Persiapan Pensiun</t>
  </si>
  <si>
    <t>02.01.02.16</t>
  </si>
  <si>
    <t>Koordinasi Silaturahmi Bulanan</t>
  </si>
  <si>
    <t>02.01.02.16.01</t>
  </si>
  <si>
    <t>Laporan kegiatan Koordinasi Silaturahmi Bulanan</t>
  </si>
  <si>
    <t>02.01.02.17</t>
  </si>
  <si>
    <t>Pembinaan Karir Dosen</t>
  </si>
  <si>
    <t>02.01.02.17.01</t>
  </si>
  <si>
    <t>Dokumen Pembinaan Karir Dosen</t>
  </si>
  <si>
    <t>02.01.03</t>
  </si>
  <si>
    <t>02.01.03.01</t>
  </si>
  <si>
    <t>02.01.03.01.01</t>
  </si>
  <si>
    <t>02.01.03.02</t>
  </si>
  <si>
    <t>02.01.03.02.01</t>
  </si>
  <si>
    <t>02.01.03.03</t>
  </si>
  <si>
    <t>02.01.03.03.01</t>
  </si>
  <si>
    <t>02.01.03.04</t>
  </si>
  <si>
    <t>02.01.03.04.01</t>
  </si>
  <si>
    <t>02.01.03.05</t>
  </si>
  <si>
    <t>02.01.03.05.01</t>
  </si>
  <si>
    <t>02.01.03.06</t>
  </si>
  <si>
    <t>02.01.03.06.01</t>
  </si>
  <si>
    <t>02.01.03.07</t>
  </si>
  <si>
    <t>02.01.03.07.01</t>
  </si>
  <si>
    <t>02.01.03.08</t>
  </si>
  <si>
    <t>02.01.03.08.01</t>
  </si>
  <si>
    <t>02.01.03.09</t>
  </si>
  <si>
    <t>02.01.03.09.01</t>
  </si>
  <si>
    <t>02.01.03.10</t>
  </si>
  <si>
    <t>02.01.03.10.01</t>
  </si>
  <si>
    <t>02.01.03.11</t>
  </si>
  <si>
    <t>02.01.03.11.01</t>
  </si>
  <si>
    <t>02.01.03.12</t>
  </si>
  <si>
    <t>02.01.03.12.01</t>
  </si>
  <si>
    <t>02.01.03.13</t>
  </si>
  <si>
    <t>02.01.03.13.01</t>
  </si>
  <si>
    <t>02.01.03.14</t>
  </si>
  <si>
    <t>02.01.03.14.01</t>
  </si>
  <si>
    <t>02.01.03.15</t>
  </si>
  <si>
    <t>02.01.03.15.01</t>
  </si>
  <si>
    <t>02.01.04</t>
  </si>
  <si>
    <t>02.01.04.01</t>
  </si>
  <si>
    <t>Perencanaan Tenaga Kependidikan Berdasarkan Kualifikasi</t>
  </si>
  <si>
    <t>02.02.06.01.01</t>
  </si>
  <si>
    <t>Dokumen Perencanaan Tenaga Kependidikan Berdasarkan Kualifikasi</t>
  </si>
  <si>
    <t>02.01.04.02</t>
  </si>
  <si>
    <t>Rekrutmen Tenaga Kependidikan</t>
  </si>
  <si>
    <t>02.02.06.02.01</t>
  </si>
  <si>
    <t>Laporan kegiatan Rekrutmen Tenaga Kependidikan</t>
  </si>
  <si>
    <t>02.01.04.03</t>
  </si>
  <si>
    <t>Pengembangan Softskill Tenaga Kependidikan</t>
  </si>
  <si>
    <t>02.02.06.03.01</t>
  </si>
  <si>
    <t>Laporan kegiatan Pengembangan Softskill Tenaga Kependidikan</t>
  </si>
  <si>
    <t>02.01.04.04</t>
  </si>
  <si>
    <t>Shortcourse Staff Exchange</t>
  </si>
  <si>
    <t>02.02.06.04.01</t>
  </si>
  <si>
    <t>Laporan kegiatan Shortcourse Staff Exchange</t>
  </si>
  <si>
    <t>02.01.04.05</t>
  </si>
  <si>
    <t>Pelatihan Pengembangan Kompetensi Tenaga Kependidikan</t>
  </si>
  <si>
    <t>02.02.06.05.01</t>
  </si>
  <si>
    <t>Laporan kegiatan Pelatihan Pengembangan Kompetensi Tenaga Kependidikan</t>
  </si>
  <si>
    <t>02.01.04.06</t>
  </si>
  <si>
    <t>Pelatihan Kompetensi Manajerial</t>
  </si>
  <si>
    <t>02.02.06.06.01</t>
  </si>
  <si>
    <t>Laporan kegiatan Pelatihan Kompetensi Manajerial</t>
  </si>
  <si>
    <t>02.01.04.07</t>
  </si>
  <si>
    <t>Pelatihan Pelayanan Internal Tenaga Kependidikan</t>
  </si>
  <si>
    <t>02.02.06.07.01</t>
  </si>
  <si>
    <t>Laporan Kegiatan Pelatihan Pelayanan Internal Tenaga Kependidikan</t>
  </si>
  <si>
    <t>02.01.05</t>
  </si>
  <si>
    <t>02.01.05.01</t>
  </si>
  <si>
    <t>Pelatihan Practical skill Tenaga Kependidikan</t>
  </si>
  <si>
    <t>02.02.07.01.01</t>
  </si>
  <si>
    <t>Laporan kegiatan Pelatihan Practical skill Tenaga Kependidikan</t>
  </si>
  <si>
    <t>02.01.05.02</t>
  </si>
  <si>
    <t>Pengembangan Spiritual/ Silaturahim Tenaga Kependidikan</t>
  </si>
  <si>
    <t>02.02.07.02.01</t>
  </si>
  <si>
    <t>Laporan kegiatan Pengembangan Spiritual/ Silaturahim Tenaga Kependidikan</t>
  </si>
  <si>
    <t>02.01.05.03</t>
  </si>
  <si>
    <t>Pengembangan Spiritual/ Silaturahim Pegawai dan Keluarga</t>
  </si>
  <si>
    <t>02.02.07.03.01</t>
  </si>
  <si>
    <t>Laporan kegiatan Pengembangan Spiritual/ Silaturahim Pegawai dan Keluarga</t>
  </si>
  <si>
    <t>02.01.05.04</t>
  </si>
  <si>
    <t>Pengembangan Standar Pelayanan Tenaga Kependidikan</t>
  </si>
  <si>
    <t>02.02.07.04.01</t>
  </si>
  <si>
    <t>Laporan kegiatan Pengembangan Standar Pelayanan Tenaga Kependidikan</t>
  </si>
  <si>
    <t>02.01.05.05</t>
  </si>
  <si>
    <t>Pelatihan Administrasi Tenaga Kependidikan</t>
  </si>
  <si>
    <t>02.02.07.05.01</t>
  </si>
  <si>
    <t>Laporan kegiatan Pelatihan Administrasi Tenaga Kependidikan</t>
  </si>
  <si>
    <t>02.01.05.06</t>
  </si>
  <si>
    <t>Pengembangan Karir Tenaga Kependidikan</t>
  </si>
  <si>
    <t>02.02.07.06.01</t>
  </si>
  <si>
    <t>Laporan kegiatan Pengembangan Karir Tenaga Kependidikan</t>
  </si>
  <si>
    <t>02.01.05.07</t>
  </si>
  <si>
    <t>Pembinaan Karir Tenaga Kependidikan</t>
  </si>
  <si>
    <t>02.02.07.07.01</t>
  </si>
  <si>
    <t>Dokumen Pembinaan Karir Tenaga Kependidikan</t>
  </si>
  <si>
    <t>02.01.05.08</t>
  </si>
  <si>
    <t>Pengiriman Tenaga kependidikan untuk Studi Lanjut S1</t>
  </si>
  <si>
    <t>02.02.07.08.01</t>
  </si>
  <si>
    <t>Laporan Pengiriman Tenaga kependidikan untuk Studi Lanjut S1</t>
  </si>
  <si>
    <t>02.01.05.09</t>
  </si>
  <si>
    <t>Pengiriman Tenaga kependidikan untuk Studi Lanjut S2</t>
  </si>
  <si>
    <t>02.02.07.09.01</t>
  </si>
  <si>
    <t>Laporan Pengiriman Tenaga kependidikan untuk Studi Lanjut S2</t>
  </si>
  <si>
    <t>02.01.05.10</t>
  </si>
  <si>
    <t>Identifikasi  Karir Pegawai</t>
  </si>
  <si>
    <t>02.02.07.10.01</t>
  </si>
  <si>
    <t>Laporan Identifikasi  Karir Pegawai</t>
  </si>
  <si>
    <t>02.01.05.11</t>
  </si>
  <si>
    <t>Penyusunan Pola Karir pegawai</t>
  </si>
  <si>
    <t>02.02.07.11.01</t>
  </si>
  <si>
    <t>Dokumen Penyusunan Pola Karir pegawai</t>
  </si>
  <si>
    <t>02.01.05.12</t>
  </si>
  <si>
    <t xml:space="preserve">Penyesuaian tingkat pendidikan pegawai </t>
  </si>
  <si>
    <t>02.02.07.12.01</t>
  </si>
  <si>
    <t xml:space="preserve">Dokumen Penyesuaian tingkat pendidikan pegawai </t>
  </si>
  <si>
    <t>02.01.05.13</t>
  </si>
  <si>
    <t>Evaluasi Kinerja Tenaga Kependidikan</t>
  </si>
  <si>
    <t>02.02.07.13.01</t>
  </si>
  <si>
    <t>Laporan kegiatan Evaluasi Kinerja Tenaga Kependidikan</t>
  </si>
  <si>
    <t>02.01.05.14</t>
  </si>
  <si>
    <t>Inventarisasi kehadiran pegawai</t>
  </si>
  <si>
    <t>02.02.07.14.01</t>
  </si>
  <si>
    <t>Laporan Inventarisasi kehadiran pegawai</t>
  </si>
  <si>
    <t>02.01.05.15</t>
  </si>
  <si>
    <t>Penghargaan/ Reward Bagi Tenaga Kependidikan</t>
  </si>
  <si>
    <t>02.02.07.15.01</t>
  </si>
  <si>
    <t>Laporan kegiatan Penghargaan/ Reward Bagi Tenaga Kependidikan</t>
  </si>
  <si>
    <t>02.01.06</t>
  </si>
  <si>
    <t>02.01.06.01</t>
  </si>
  <si>
    <t xml:space="preserve">Identifikasi status pegawai </t>
  </si>
  <si>
    <t>02.02.08.01.01</t>
  </si>
  <si>
    <t xml:space="preserve">Dokumen Identifikasi status pegawai </t>
  </si>
  <si>
    <t>02.01.06.02</t>
  </si>
  <si>
    <t>Pelatihan Kearsipan</t>
  </si>
  <si>
    <t>02.02.08.02.01</t>
  </si>
  <si>
    <t>Laporan kegiatan Pelatihan Kearsipan</t>
  </si>
  <si>
    <t>02.01.06.03</t>
  </si>
  <si>
    <t>Pelatihan Applied Approach</t>
  </si>
  <si>
    <t>02.02.08.03.01</t>
  </si>
  <si>
    <t>Laporan kegiatan Pelatihan Applied Approach</t>
  </si>
  <si>
    <t>PENELITI</t>
  </si>
  <si>
    <t>02.02.01</t>
  </si>
  <si>
    <t>02.02.01.01</t>
  </si>
  <si>
    <t>Pengurusan Jabatan Fungsional (Lektor/ Lektor kepala/ Guru Besar/ Profesor)</t>
  </si>
  <si>
    <t>02.02.03.01.01</t>
  </si>
  <si>
    <t>Laporan kegiatan Pendambingan Pengurusan Jabatan Fungsional (Lektor/ Lektor kepala/ Guru Besar/ Profesor)</t>
  </si>
  <si>
    <t>02.02.01.02</t>
  </si>
  <si>
    <t xml:space="preserve">Penyusunan Kenaikan Pangkat Akademik/ CCP </t>
  </si>
  <si>
    <t>02.02.03.02.01</t>
  </si>
  <si>
    <t xml:space="preserve">Sosialisasi Penyusunan Kenaikan Pangkat Akademik/ CCP </t>
  </si>
  <si>
    <t>02.02.01.03</t>
  </si>
  <si>
    <t>Pengiriman Kenaikan Pangkat Akademik/ CCP</t>
  </si>
  <si>
    <t>02.02.03.03.01</t>
  </si>
  <si>
    <t>Laporan kegiatan Pengiriman Kenaikan Pangkat Akademik/ CCP</t>
  </si>
  <si>
    <t>02.02.01.04</t>
  </si>
  <si>
    <t>02.02.03.04.01</t>
  </si>
  <si>
    <t>02.02.02</t>
  </si>
  <si>
    <t>02.02.02.01</t>
  </si>
  <si>
    <t>Pengiriman Dosen untuk Studi lanjut S3</t>
  </si>
  <si>
    <t>02.02.04.01.01</t>
  </si>
  <si>
    <t>Laporan kegiatan Pengiriman Dosen untuk Studi lanjut S4</t>
  </si>
  <si>
    <t>02.02.02.02</t>
  </si>
  <si>
    <t>02.02.04.02.01</t>
  </si>
  <si>
    <t>02.02.02.03</t>
  </si>
  <si>
    <t>Pengiriman Dosen dan tenaga kependidikan untuk Studi lanjut S2 dan S3 ( Dari BPH)</t>
  </si>
  <si>
    <t>02.02.04.03.01</t>
  </si>
  <si>
    <t>Laporan Pengiriman Dosen dan tenaga kependidikan untuk Studi lanjut S2 dan S3 ( Dari BPH)</t>
  </si>
  <si>
    <t>02.02.03</t>
  </si>
  <si>
    <t xml:space="preserve">Persentase dosen yang mampu mendapatkan hibah penelitian </t>
  </si>
  <si>
    <t>02.02.03.01</t>
  </si>
  <si>
    <t>Workshop Hibah Penelitian</t>
  </si>
  <si>
    <t>Laporan Workshop Hibah Penelitian</t>
  </si>
  <si>
    <t>02.02.03.02</t>
  </si>
  <si>
    <t>Klinik Hibah Penelitian</t>
  </si>
  <si>
    <t>02.02.03.01.02</t>
  </si>
  <si>
    <t>Laporan Klinik Hibah Penelitian</t>
  </si>
  <si>
    <t>03</t>
  </si>
  <si>
    <t>PELAKSANA PENGABDIAN</t>
  </si>
  <si>
    <t>02.03.01</t>
  </si>
  <si>
    <t>Persentase dosen yang mampu mendapatkan hibah pengabdian masyarakat</t>
  </si>
  <si>
    <t>02.03.01.01</t>
  </si>
  <si>
    <t>Workshop Hibah Pengabdian Masyarakat</t>
  </si>
  <si>
    <t>02.03.01.01.01</t>
  </si>
  <si>
    <t>Laporan Workshop Hibah Pengabdian Masyarakat</t>
  </si>
  <si>
    <t>02.03.01.02</t>
  </si>
  <si>
    <t>Klinik Hibah Pengabdian Masyarakat</t>
  </si>
  <si>
    <t>02.03.01.01.02</t>
  </si>
  <si>
    <t>Laporan Klinik Hibah Pengabdian Masyarakat</t>
  </si>
  <si>
    <t>SUMBER DAYA KEUANGAN DAN ASET</t>
  </si>
  <si>
    <t>PEMBIAYAAN PEMBELAJARAN</t>
  </si>
  <si>
    <t>03.01.01</t>
  </si>
  <si>
    <t>03.01.01.01</t>
  </si>
  <si>
    <t>SOP dan Mekanisme Pemberian Dana Beasiswa</t>
  </si>
  <si>
    <t>03.01.01.01.01</t>
  </si>
  <si>
    <t>Dokumen SOP dan Mekanisme Pemberian Dana Beasiswa</t>
  </si>
  <si>
    <t>03.01.01.02</t>
  </si>
  <si>
    <t>Pengelolaan Dana yang dialokasikan untuk beasiswa</t>
  </si>
  <si>
    <t>03.01.01.02.01</t>
  </si>
  <si>
    <t>Dokumen Pengelolaan Dana yang dialokasikan untuk beasiswa</t>
  </si>
  <si>
    <t>03.01.02</t>
  </si>
  <si>
    <t>03.01.02.01</t>
  </si>
  <si>
    <t>SOP dan Mekanisme Pemberian Dana Beasiswa kepada Mahasiswa kurang mampu</t>
  </si>
  <si>
    <t>03.01.02.01.01</t>
  </si>
  <si>
    <t>Dokumen SOP dan Mekanisme Pemberian Dana Beasiswa kepada Mahasiswa kurang mampu</t>
  </si>
  <si>
    <t>03.01.02.02</t>
  </si>
  <si>
    <t>Pengelolaan Dana yang dialokasikan untuk beasiswa untuk mahasiswa kurang mampu</t>
  </si>
  <si>
    <t>03.01.02.02.01</t>
  </si>
  <si>
    <t>Dokumen Pengelolaan Dana yang dialokasikan untuk beasiswa untuk mahasiswa kurang mampu</t>
  </si>
  <si>
    <t>03.01.02.03</t>
  </si>
  <si>
    <t>Jumlah mahasiswa yang diterima dari keluarga kurang mampu</t>
  </si>
  <si>
    <t>03.01.02.03.01</t>
  </si>
  <si>
    <t>Dokumen Jumlah mahasiswa yang diterima dari keluarga kurang mampu</t>
  </si>
  <si>
    <t>PEMBIAYAAN PENELITIAN</t>
  </si>
  <si>
    <t>03.02.01</t>
  </si>
  <si>
    <t>03.02.01.01</t>
  </si>
  <si>
    <t>Pengelolaan Sumber Daya Keuangan Dana Penelitian</t>
  </si>
  <si>
    <t>03.02.01.01.01</t>
  </si>
  <si>
    <t>Dokumen Pengelolaan Sumber Daya Keuangan Dana Penelitian</t>
  </si>
  <si>
    <t>03.02.01.02</t>
  </si>
  <si>
    <t>Kegiatan Penelitian Dosen</t>
  </si>
  <si>
    <t>03.02.01.02.01</t>
  </si>
  <si>
    <t>03.02.02</t>
  </si>
  <si>
    <t>03.02.02.01</t>
  </si>
  <si>
    <t>Pengelolaan Sumber Daya Keuangan Dana Penelitian dari Eksternal</t>
  </si>
  <si>
    <t>03.02.02.01.01</t>
  </si>
  <si>
    <t>Dokumen Pengelolaan Sumber Daya Keuangan Dana Penelitian dari Eksternal</t>
  </si>
  <si>
    <t>03.02.02.02</t>
  </si>
  <si>
    <t>Kegiatan Penelitian Dosen dengan Dana Eksternal</t>
  </si>
  <si>
    <t>03.02.02.02.01</t>
  </si>
  <si>
    <t>PEMBIAYAAN PENGABDIAN MASYARAKAT</t>
  </si>
  <si>
    <t>03.03.01</t>
  </si>
  <si>
    <t>03.03.01.01</t>
  </si>
  <si>
    <t>Pengelolaan  Dana Pengabdian Masyarakat</t>
  </si>
  <si>
    <t>03.03.01.01.01</t>
  </si>
  <si>
    <t>Dokumen Pengelolaan Sumber Daya Keuangan Dana Pengabdian Masyarakat</t>
  </si>
  <si>
    <t>03.03.01.02</t>
  </si>
  <si>
    <t>Kegiatan Pengabdian Masyarakat Dosen</t>
  </si>
  <si>
    <t>03.03.01.02.01</t>
  </si>
  <si>
    <t>03.03.02</t>
  </si>
  <si>
    <t>03.03.02.01</t>
  </si>
  <si>
    <t>Pengelolaan Sumber Daya Keuangan Dana Pemberdayaan masyarakat</t>
  </si>
  <si>
    <t>03.03.02.01.01</t>
  </si>
  <si>
    <t>Dokumen Pengelolaan Sumber Daya Keuangan Dana Pemberdayaan masyarakat</t>
  </si>
  <si>
    <t>03.03.02.02</t>
  </si>
  <si>
    <t>Pembayaran Sumbangan/ Subsidi ke Persyarikatan/ Organisasi</t>
  </si>
  <si>
    <t>03.03.02.02.01</t>
  </si>
  <si>
    <t>03.03.03</t>
  </si>
  <si>
    <t>03.03.03.01</t>
  </si>
  <si>
    <t>Pengelolaan Sumber Daya Keuangan Dana Bantuan Sosial dan Bencana</t>
  </si>
  <si>
    <t>03.03.03.01.01</t>
  </si>
  <si>
    <t>Dokumen  Pengelolaan Sumber Daya Keuangan Dana Bantuan Sosial dan Bencana</t>
  </si>
  <si>
    <t>03.03.03.02</t>
  </si>
  <si>
    <t>Pembayaran Sumbangan/ Subsidi Sosial dan Bencana</t>
  </si>
  <si>
    <t>03.03.03.02.01</t>
  </si>
  <si>
    <t>Laporan Pembayaran Sumbangan/ Subsidi Sosial dan Bencana</t>
  </si>
  <si>
    <t>03.03.03.03</t>
  </si>
  <si>
    <t>Pembayaran Sumbangan/ Subsidi Rawat Inap</t>
  </si>
  <si>
    <t>03.03.03.03.01</t>
  </si>
  <si>
    <t>Laporan Pembayaran Sumbangan/ Subsidi Rawat Inap</t>
  </si>
  <si>
    <t>03.03.03.04</t>
  </si>
  <si>
    <t>Pembayaran Sumbangan/ Subsidi Lain-Lain</t>
  </si>
  <si>
    <t>03.03.03.04.01</t>
  </si>
  <si>
    <t>Laporan Pembayaran Sumbangan/ Subsidi Lain-Lain</t>
  </si>
  <si>
    <t>03.03.03.05</t>
  </si>
  <si>
    <t xml:space="preserve">Pembayaran Tunjangan Hari Raya (THR) </t>
  </si>
  <si>
    <t>03.03.03.05.01</t>
  </si>
  <si>
    <t xml:space="preserve">Laporan Pembayaran Tunjangan Hari Raya (THR) </t>
  </si>
  <si>
    <t>03.03.03.06</t>
  </si>
  <si>
    <t>Pembayaran Pembelian Parcel</t>
  </si>
  <si>
    <t>03.03.03.06.01</t>
  </si>
  <si>
    <t>Laporan Pembayaran Pembelian Parcel</t>
  </si>
  <si>
    <t>03.03.03.07</t>
  </si>
  <si>
    <t>Pembayaran Lain-Lain</t>
  </si>
  <si>
    <t>03.03.03.07.01</t>
  </si>
  <si>
    <t>Laporan Pembayaran Lain-Lain</t>
  </si>
  <si>
    <t>04</t>
  </si>
  <si>
    <t>PENGELOLAAN KEUANGAN</t>
  </si>
  <si>
    <t>03.04.01</t>
  </si>
  <si>
    <t>03.04.01.01</t>
  </si>
  <si>
    <t>Pengelolaan Sumber Daya Keuangan Non SPP/DPP dari kegiatan akademik</t>
  </si>
  <si>
    <t>03.04.01.01.01</t>
  </si>
  <si>
    <t>Dokumen Pengelolaan Sumber Daya Keuangan Non SPP/DPP dari kegiatan akademik</t>
  </si>
  <si>
    <t>03.04.01.02</t>
  </si>
  <si>
    <t xml:space="preserve">Pengembangan sumber dana di luar SPP/DPP dari kegiatan akademik </t>
  </si>
  <si>
    <t>03.04.01.02.01</t>
  </si>
  <si>
    <t xml:space="preserve">Laporan kegiatan Pengembangan sumber dana di luar SPP/DPP dari kegiatan akademik </t>
  </si>
  <si>
    <t>03.04.02</t>
  </si>
  <si>
    <t>03.04.02.01</t>
  </si>
  <si>
    <t xml:space="preserve">Pengelolaan sumber dana di luar SPP/DPP dari kegiatan non-akademik </t>
  </si>
  <si>
    <t>03.04.02.01.01</t>
  </si>
  <si>
    <t xml:space="preserve">Dokumen Pengelolaan sumber dana di luar SPP/DPP dari kegiatan non-akademik </t>
  </si>
  <si>
    <t>03.04.02.02</t>
  </si>
  <si>
    <t xml:space="preserve">Pengembangan sumber dana di luar SPP/DPP dari kegiatan non-akademik </t>
  </si>
  <si>
    <t>03.04.02.02.01</t>
  </si>
  <si>
    <t>03.04.02.03</t>
  </si>
  <si>
    <t>Pengembangan sumber dana dari UNIT BISNIS (UMAT , BEDUKMUTU, DLL)</t>
  </si>
  <si>
    <t>03.04.02.03.01</t>
  </si>
  <si>
    <t>03.04.03</t>
  </si>
  <si>
    <t>03.04.03.01</t>
  </si>
  <si>
    <t>Pengelolaan Gaji Pokok dengan satndar Gaji PNS</t>
  </si>
  <si>
    <t>03.04.03.01.01</t>
  </si>
  <si>
    <t>Dokumen Pengelolaan Gaji Pokok dengan satndar Gaji PNS</t>
  </si>
  <si>
    <t>03.04.03.02</t>
  </si>
  <si>
    <t>Pembayaran Gaji Pokok</t>
  </si>
  <si>
    <t>03.04.03.02.01</t>
  </si>
  <si>
    <t>Laporan Pembayaran Gaji Pokok</t>
  </si>
  <si>
    <t>03.04.03.03</t>
  </si>
  <si>
    <t>Pembayaran Tunjangan Struktural</t>
  </si>
  <si>
    <t>03.04.03.03.01</t>
  </si>
  <si>
    <t>Laporan Pembayaran Tunjangan Struktural</t>
  </si>
  <si>
    <t>03.04.03.04</t>
  </si>
  <si>
    <t>Pembayaran Tunjangan Fungsional</t>
  </si>
  <si>
    <t>03.04.03.04.01</t>
  </si>
  <si>
    <t>Laporan Pembayaran Tunjangan Fungsional</t>
  </si>
  <si>
    <t>03.04.03.05</t>
  </si>
  <si>
    <t>Pembayaran Tunjangan Rutin</t>
  </si>
  <si>
    <t>03.04.03.05.01</t>
  </si>
  <si>
    <t>Laporan Pembayaran Tunjangan Rutin</t>
  </si>
  <si>
    <t>03.04.03.06</t>
  </si>
  <si>
    <t>Pembayaran Tunjangan Khusus</t>
  </si>
  <si>
    <t>03.04.03.06.01</t>
  </si>
  <si>
    <t>Laporan Pembayaran Tunjangan Khusus</t>
  </si>
  <si>
    <t>03.04.03.07</t>
  </si>
  <si>
    <t>Pembayaran Honor Mengajar</t>
  </si>
  <si>
    <t>03.04.03.07.01</t>
  </si>
  <si>
    <t>Laporan Pembayaran Honor Mengajar</t>
  </si>
  <si>
    <t>03.04.03.08</t>
  </si>
  <si>
    <t>Pembayaran Tunjangan Kehadiran</t>
  </si>
  <si>
    <t>03.04.03.08.01</t>
  </si>
  <si>
    <t>Laporan Pembayaran Tunjangan Kehadiran</t>
  </si>
  <si>
    <t>03.04.03.09</t>
  </si>
  <si>
    <t>Pembayaran Tunjangan Kinerja</t>
  </si>
  <si>
    <t>03.04.03.09.01</t>
  </si>
  <si>
    <t>Laporan Pembayaran Tunjangan Kinerja</t>
  </si>
  <si>
    <t>03.04.03.10</t>
  </si>
  <si>
    <t>Pembayaran Tunjangan Lembur</t>
  </si>
  <si>
    <t>03.04.03.10.01</t>
  </si>
  <si>
    <t>Laporan Pembayaran Tunjangan Lembur</t>
  </si>
  <si>
    <t>03.04.03.11</t>
  </si>
  <si>
    <t>Pembayaran Tunjangan Uang Makan</t>
  </si>
  <si>
    <t>03.04.03.11.01</t>
  </si>
  <si>
    <t>Laporan Pembayaran Tunjangan Uang Makan</t>
  </si>
  <si>
    <t>03.04.03.12</t>
  </si>
  <si>
    <t>Pembayaran Tunjangan Sosial</t>
  </si>
  <si>
    <t>03.04.03.12.01</t>
  </si>
  <si>
    <t>Laporan Pembayaran Tunjangan Sosial</t>
  </si>
  <si>
    <t>03.04.03.13</t>
  </si>
  <si>
    <t>Pembayaran Tunjangan Pensiun</t>
  </si>
  <si>
    <t>03.04.03.13.01</t>
  </si>
  <si>
    <t>Laporan  Pembayaran Tunjangan Pensiun</t>
  </si>
  <si>
    <t>03.04.03.14</t>
  </si>
  <si>
    <t>Pembayaran Gaji Honorer (Pegawai Kontrak Unit Kerja)</t>
  </si>
  <si>
    <t>03.04.03.14.01</t>
  </si>
  <si>
    <t>Laporan Pembayaran Gaji Honorer (Pegawai Kontrak Unit Kerja)</t>
  </si>
  <si>
    <t>03.04.03.15</t>
  </si>
  <si>
    <t>Pembayaran Tunjangan Lain-Lain</t>
  </si>
  <si>
    <t>03.04.03.15.01</t>
  </si>
  <si>
    <t>Laporan Pembayaran Tunjangan Lain-Lain</t>
  </si>
  <si>
    <t>03.04.03.16</t>
  </si>
  <si>
    <t>Pembayaran Pajak</t>
  </si>
  <si>
    <t>03.04.03.16.01</t>
  </si>
  <si>
    <t>Laporan Pembayaran Pajak</t>
  </si>
  <si>
    <t>03.04.03.17</t>
  </si>
  <si>
    <t>Pembayaran Asuransi</t>
  </si>
  <si>
    <t>03.04.03.17.01</t>
  </si>
  <si>
    <t>Laporan Pembayaran Asuransi</t>
  </si>
  <si>
    <t>05</t>
  </si>
  <si>
    <t>SARANA DAN PRASARANA PEMBELAJARAN</t>
  </si>
  <si>
    <t>03.05.01</t>
  </si>
  <si>
    <t>03.05.01.01</t>
  </si>
  <si>
    <t>Pemeliharaan Sarana/ Prasarana Perpustakaan</t>
  </si>
  <si>
    <t>03.05.01.01.01</t>
  </si>
  <si>
    <t>Dokumen  Pemeliharaan Sarana/ Prasarana Perpustakaan</t>
  </si>
  <si>
    <t>03.05.02</t>
  </si>
  <si>
    <t>03.05.02.01</t>
  </si>
  <si>
    <t>Pengelolaan Asrama Unires</t>
  </si>
  <si>
    <t>03.05.02.01.01</t>
  </si>
  <si>
    <t>Dokumen Pengelolaan Asrama Unires</t>
  </si>
  <si>
    <t>03.05.03</t>
  </si>
  <si>
    <t>Persentase gedung dengan cakupan layanan internet/wifi (standarisasi fasilitas di dalam dan luar gedung)</t>
  </si>
  <si>
    <t>03.05.03.01</t>
  </si>
  <si>
    <t xml:space="preserve">Pemeliharaan Internet (Wifi) di seluruh Gedung Kampus </t>
  </si>
  <si>
    <t>03.05.03.01.01</t>
  </si>
  <si>
    <t xml:space="preserve">Dokumen Pemeliharaan Internet (Wifi) di seluruh Gedung Kampus </t>
  </si>
  <si>
    <t>03.05.03.02</t>
  </si>
  <si>
    <t>Pemeliharaan Gedung dan Bangunan</t>
  </si>
  <si>
    <t>03.05.03.02.01</t>
  </si>
  <si>
    <t>Dokumen Pemeliharaan Gedung dan Bangunan</t>
  </si>
  <si>
    <t>03.05.03.03</t>
  </si>
  <si>
    <t>Pengelolaan Eksisting Server</t>
  </si>
  <si>
    <t>03.05.03.03.01</t>
  </si>
  <si>
    <t>Dokumen Pengelolaan Eksisting Server</t>
  </si>
  <si>
    <t>03.05.03.04</t>
  </si>
  <si>
    <t>Pengelolaan Modal Software</t>
  </si>
  <si>
    <t>03.05.03.04.01</t>
  </si>
  <si>
    <t>DokumenPengelolaan Modal Software</t>
  </si>
  <si>
    <t>03.05.03.05</t>
  </si>
  <si>
    <t>PengelolaanModal UPS</t>
  </si>
  <si>
    <t>03.05.03.05.01</t>
  </si>
  <si>
    <t>Dokumen Pengelolaan Modal UPS</t>
  </si>
  <si>
    <t>03.05.03.06</t>
  </si>
  <si>
    <t>Pengelolaan Peralatan Firewall</t>
  </si>
  <si>
    <t>03.05.03.06.01</t>
  </si>
  <si>
    <t>Dokumen Pengelolaan Peralatan Firewall</t>
  </si>
  <si>
    <t>03.05.03.07</t>
  </si>
  <si>
    <t>Pengelolaan Server</t>
  </si>
  <si>
    <t>03.05.03.07.01</t>
  </si>
  <si>
    <t>Dokumen Pengelolaan Server</t>
  </si>
  <si>
    <t>03.05.03.08</t>
  </si>
  <si>
    <t>Mutu Pengelolaan Sumber Daya Aset (Sarana Prasarana dan Umum)</t>
  </si>
  <si>
    <t>03.05.03.08.01</t>
  </si>
  <si>
    <t>Dokumen Mutu Pengelolaan Sumber Daya Aset (Sarana Prasarana dan Umum)</t>
  </si>
  <si>
    <t>03.05.03.09</t>
  </si>
  <si>
    <t>Pengelolaan Langganan Jasa Telekomunikasi (Telepon, Hotline Service, HP, dll)</t>
  </si>
  <si>
    <t>03.05.03.09.01</t>
  </si>
  <si>
    <t>Dokumen Pengelolaan Langganan Jasa Telekomunikasi (Telepon, Hotline Service, HP, dll)</t>
  </si>
  <si>
    <t>03.05.03.10</t>
  </si>
  <si>
    <t xml:space="preserve"> Pemeliharaan Lokasi Parkir</t>
  </si>
  <si>
    <t>03.05.03.10.01</t>
  </si>
  <si>
    <t>Dokumen Pemeliharaan Lokasi Parkir</t>
  </si>
  <si>
    <t>03.05.03.11</t>
  </si>
  <si>
    <t>Pemeliharaan Taman</t>
  </si>
  <si>
    <t>03.05.03.11.01</t>
  </si>
  <si>
    <t>Dokumen Pemeliharaan Taman</t>
  </si>
  <si>
    <t>03.05.03.12</t>
  </si>
  <si>
    <t xml:space="preserve"> Pemeliharaan Lift</t>
  </si>
  <si>
    <t>03.05.03.12.01</t>
  </si>
  <si>
    <t xml:space="preserve"> Dokumen Pemeliharaan Lift</t>
  </si>
  <si>
    <t>03.05.03.13</t>
  </si>
  <si>
    <t>Pemeliharaan Peralatan Elektrikal dan Mekanikal</t>
  </si>
  <si>
    <t>03.05.03.13.01</t>
  </si>
  <si>
    <t>Dokumen Pemeliharaan Peralatan Elektrikal dan Mekanikal</t>
  </si>
  <si>
    <t>03.05.03.14</t>
  </si>
  <si>
    <t xml:space="preserve"> Pemeliharaan Sarana/ Prasarana Laboratorium</t>
  </si>
  <si>
    <t>03.05.03.14.01</t>
  </si>
  <si>
    <t xml:space="preserve"> Dokumen Pemeliharaan Sarana/ Prasarana Laboratorium</t>
  </si>
  <si>
    <t>03.05.03.15</t>
  </si>
  <si>
    <t>Pemeliharaan Sarana/ Prasarana Perkuliahan</t>
  </si>
  <si>
    <t>03.05.03.15.01</t>
  </si>
  <si>
    <t>Dokumen Pemeliharaan Sarana/ Prasarana Perkuliahan</t>
  </si>
  <si>
    <t>03.05.04</t>
  </si>
  <si>
    <t>03.05.04.01</t>
  </si>
  <si>
    <t>Pengelolaan dan Pemeliharaan Bandwith Internet</t>
  </si>
  <si>
    <t>03.05.04.01.01</t>
  </si>
  <si>
    <t>DokumenPengelolaan dan Pemeliharaan Bandwith Internet</t>
  </si>
  <si>
    <t>03.05.04.02</t>
  </si>
  <si>
    <t>Penambahan Bandwidth</t>
  </si>
  <si>
    <t>03.05.04.02.01</t>
  </si>
  <si>
    <t>DokumenPenambahan Bandwidth</t>
  </si>
  <si>
    <t>03.05.05</t>
  </si>
  <si>
    <t>03.05.05.01</t>
  </si>
  <si>
    <t>Pemeliharaan Sarana/ Prasarana  Kampus</t>
  </si>
  <si>
    <t>03.05.05.01.01</t>
  </si>
  <si>
    <t>Dokumen Pemeliharaan Sarana/ Prasarana  Kampus</t>
  </si>
  <si>
    <t>03.05.05.02</t>
  </si>
  <si>
    <t>Pemeliharaan Sarana/ Prasarana  Kampus ( dari BPH)</t>
  </si>
  <si>
    <t>03.05.05.02.01</t>
  </si>
  <si>
    <t>Dokumen Pemeliharaan Sarana/ Prasarana  Kampus ( dari BPH)</t>
  </si>
  <si>
    <t>03.05.05.03</t>
  </si>
  <si>
    <t xml:space="preserve"> Pemeliharaan Peralatan Pelayanan</t>
  </si>
  <si>
    <t>03.05.05.03.01</t>
  </si>
  <si>
    <t xml:space="preserve"> Dokumen Pemeliharaan Peralatan Pelayanan</t>
  </si>
  <si>
    <t>03.05.05.04</t>
  </si>
  <si>
    <t>Pemeliharaan Peralatan dan Mesin</t>
  </si>
  <si>
    <t>03.05.05.04.01</t>
  </si>
  <si>
    <t>Dokumen Pemeliharaan Peralatan dan Mesin</t>
  </si>
  <si>
    <t>03.05.05.05</t>
  </si>
  <si>
    <t xml:space="preserve"> Pemeliharaan Kendaraan Kantor</t>
  </si>
  <si>
    <t>03.05.05.05.01</t>
  </si>
  <si>
    <t>Dokumen  Pemeliharaan Kendaraan Kantor</t>
  </si>
  <si>
    <t>03.05.05.06</t>
  </si>
  <si>
    <t xml:space="preserve"> Pemeliharaan Mebelair</t>
  </si>
  <si>
    <t>03.05.05.06.01</t>
  </si>
  <si>
    <t xml:space="preserve"> Dokumen Pemeliharaan Mebelair</t>
  </si>
  <si>
    <t>03.05.05.07</t>
  </si>
  <si>
    <t>Pemeliharaan dan Perawatan Gedung</t>
  </si>
  <si>
    <t>03.05.05.07.01</t>
  </si>
  <si>
    <t>Dokumen Pemeliharaan dan Perawatan Gedung</t>
  </si>
  <si>
    <t>03.05.05.08</t>
  </si>
  <si>
    <t>Pengelolaan Sewa Gedung</t>
  </si>
  <si>
    <t>03.05.05.08.01</t>
  </si>
  <si>
    <t>Dokumen Pengelolaan Sewa Gedung</t>
  </si>
  <si>
    <t>03.05.06</t>
  </si>
  <si>
    <t>03.05.06.01</t>
  </si>
  <si>
    <t xml:space="preserve"> Pemeliharaan Gedung dan Bang8unan khusus untuk akses difable</t>
  </si>
  <si>
    <t>03.05.06.01.01</t>
  </si>
  <si>
    <t>Dokumen  Pemeliharaan Gedung dan Bang8unan khusus untuk akses difable</t>
  </si>
  <si>
    <t>03.05.06.02</t>
  </si>
  <si>
    <t>Standardisasi Toilet untuk difabel</t>
  </si>
  <si>
    <t>03.05.06.02.01</t>
  </si>
  <si>
    <t>Dokumen Standardisasi Toilet untuk difabel</t>
  </si>
  <si>
    <t>03.05.07</t>
  </si>
  <si>
    <t>03.05.07.01</t>
  </si>
  <si>
    <t>Survei kepuasan stakeholders tentang penyelamatan lingkungan di kampus</t>
  </si>
  <si>
    <t>03.05.07.01.01</t>
  </si>
  <si>
    <t>Laporan Survei kepuasan stakeholders tentang penyelamatan lingkungan di kampus</t>
  </si>
  <si>
    <t>03.05.07.02</t>
  </si>
  <si>
    <t>Standardisasi Toilet</t>
  </si>
  <si>
    <t>03.05.07.02.01</t>
  </si>
  <si>
    <t>Dokumen Standardisasi Toilet</t>
  </si>
  <si>
    <t>03.05.07.03</t>
  </si>
  <si>
    <t>Pengelolaan dan Pemeliharaan sanitasi / limbah</t>
  </si>
  <si>
    <t>03.05.07.03.01</t>
  </si>
  <si>
    <t>Dokumen Pengelolaan dan Pemeliharaan sanitasi / limbah</t>
  </si>
  <si>
    <t>03.05.07.04</t>
  </si>
  <si>
    <t>Pengelolaan jalan, Irigasi dan Jaringan</t>
  </si>
  <si>
    <t>03.05.07.04.01</t>
  </si>
  <si>
    <t>Dokumen Pengelolaan jalan, Irigasi dan Jaringan</t>
  </si>
  <si>
    <t>03.05.07.05</t>
  </si>
  <si>
    <t>Pemeliharaan Peralatan Kantor</t>
  </si>
  <si>
    <t>03.05.07.05.01</t>
  </si>
  <si>
    <t>Dokumen Pemeliharaan Peralatan Kantor</t>
  </si>
  <si>
    <t>03.05.07.06</t>
  </si>
  <si>
    <t>Standarisasi "green building"</t>
  </si>
  <si>
    <t>03.05.07.06.01</t>
  </si>
  <si>
    <t>Dokumen Standarisasi "green building"</t>
  </si>
  <si>
    <t>03.05.07.07</t>
  </si>
  <si>
    <t>Standarisasi green campus</t>
  </si>
  <si>
    <t>03.05.07.07.01</t>
  </si>
  <si>
    <t>Dokumen Standarisasi green campus</t>
  </si>
  <si>
    <t>06</t>
  </si>
  <si>
    <t>SARANA DAN PRASARANA PENELITIAN</t>
  </si>
  <si>
    <t>07</t>
  </si>
  <si>
    <t>SARANA DAN PRASARANA PENGABDIAN MASYARAKAT</t>
  </si>
  <si>
    <t>08</t>
  </si>
  <si>
    <t>UNIT BISNIS</t>
  </si>
  <si>
    <t>03.08.01</t>
  </si>
  <si>
    <t>03.08.01.01</t>
  </si>
  <si>
    <t>03.08.01.01.01</t>
  </si>
  <si>
    <t>03.08.01.02</t>
  </si>
  <si>
    <t>03.08.01.02.01</t>
  </si>
  <si>
    <t>03.08.01.03</t>
  </si>
  <si>
    <t>03.08.01.03.01</t>
  </si>
  <si>
    <t>tambahan:</t>
  </si>
  <si>
    <t>kualitas layanan listrik (Saidi=jumlah jam mati dlm setahun dan Saifi=frekuensi mati)</t>
  </si>
  <si>
    <t xml:space="preserve">layanan telepon </t>
  </si>
  <si>
    <t>ketersediaan air</t>
  </si>
  <si>
    <t xml:space="preserve">kebersihan </t>
  </si>
  <si>
    <t>sanitasi/limbah</t>
  </si>
  <si>
    <t>kantin</t>
  </si>
  <si>
    <t>asrama</t>
  </si>
  <si>
    <t>transportasi vertikal</t>
  </si>
  <si>
    <t>konservasi energi</t>
  </si>
  <si>
    <t>Mutu Pengelolaan Sumberdaya Keuangan</t>
  </si>
  <si>
    <t>Penyusunan Mata Anggaran, Nomenklatur, Harga, Biaya Standar</t>
  </si>
  <si>
    <t>Penyempurnaan Mata Anggaran, Nomenklatur, Harga, Biaya Standar</t>
  </si>
  <si>
    <t>Penyusunan Unit Cost</t>
  </si>
  <si>
    <t>Penyempurnaan Unit Cost</t>
  </si>
  <si>
    <t>Penyusunan Standar Anggaran dan Biaya (SAB)</t>
  </si>
  <si>
    <t>Penyempurnaan Standar Anggaran dan Biaya (SAB)</t>
  </si>
  <si>
    <t>Penyusunan Pedoman Audit Keuangan</t>
  </si>
  <si>
    <t>Penyempurnaan Pedoman Audit Keuangan</t>
  </si>
  <si>
    <t>Pengembangan SIM Keuangan (SIM DSS)</t>
  </si>
  <si>
    <t>Pelaporan Keuangan Rutin Bulanan</t>
  </si>
  <si>
    <t>Penyempurnaan  Payung Peraturan Bidang Keuangan</t>
  </si>
  <si>
    <t>Desentralisasi</t>
  </si>
  <si>
    <t>Akselerasi</t>
  </si>
  <si>
    <t>Pengarsipan Data dan Bukti-bukti Transaksi Keuangan</t>
  </si>
  <si>
    <t>Dana Kontingensi (Dana BPH)</t>
  </si>
  <si>
    <t>Pelaksanaan Audit Keuangan</t>
  </si>
  <si>
    <t>Belanja Biaya Pencetakan kartu nama</t>
  </si>
  <si>
    <t>Belanja Keperluan Alat Tulis Kantor</t>
  </si>
  <si>
    <t>Belanja Rekening Majalah, Koran, Tabloid</t>
  </si>
  <si>
    <t>Belanja Pembuatan Souvenir</t>
  </si>
  <si>
    <t>Belanja Pengadaan Bahan Makanan (Makan Minum) Kantor</t>
  </si>
  <si>
    <t>Belanja Langganan Daya dan Jasa (Listrik dan Air)</t>
  </si>
  <si>
    <t>Belanja Modal Mebelair</t>
  </si>
  <si>
    <t>Belanja Modal Komputer</t>
  </si>
  <si>
    <t>Belanja peralatan Kantor</t>
  </si>
  <si>
    <t>Belanja  alat mekanik dan elektrikal</t>
  </si>
  <si>
    <t>Belanja Biaya Pemeliharaan Alat Kantor</t>
  </si>
  <si>
    <t>Belanja Biaya Penataan Ruang (Lay out)</t>
  </si>
  <si>
    <t>Belanja Biaya Desain sistem pelayanan keluhan terpadu</t>
  </si>
  <si>
    <t>Belanja biaya Pembuatan papan informasi/petunjuk lokasi ruang kuliah, ruang tutor, ruang skills lab, laboratorium,dll</t>
  </si>
  <si>
    <t>Belanja Biaya Seragam Dosen dan tenaga kependidikan</t>
  </si>
  <si>
    <t>Pengadaan Alat Laboratorium dan Sarana Pendidikan (Dana BPH)</t>
  </si>
  <si>
    <t>04.01.01</t>
  </si>
  <si>
    <t>04.01.01.01</t>
  </si>
  <si>
    <t>Pemasangan Iklan</t>
  </si>
  <si>
    <t>04.01.01.01.01</t>
  </si>
  <si>
    <t>Laporan Pemasangan Iklan</t>
  </si>
  <si>
    <t>04.01.01.02</t>
  </si>
  <si>
    <t>Penyusunan Company Profile</t>
  </si>
  <si>
    <t>04.01.01.02.01</t>
  </si>
  <si>
    <t>Dokumen Company Profile</t>
  </si>
  <si>
    <t>04.01.01.03</t>
  </si>
  <si>
    <t>Pembuatan Leaflet dan Pamflet</t>
  </si>
  <si>
    <t>04.01.01.03.01</t>
  </si>
  <si>
    <t>Laporan Pembuatan Leaflet dan Pamflet</t>
  </si>
  <si>
    <t>04.01.01.04</t>
  </si>
  <si>
    <t>Mengikuti pameran pendidikan</t>
  </si>
  <si>
    <t>04.01.01.04.01</t>
  </si>
  <si>
    <t>Laporan  pameran pendidikan</t>
  </si>
  <si>
    <t>04.01.01.05</t>
  </si>
  <si>
    <t xml:space="preserve">Pemetaan Wilayah Promosi </t>
  </si>
  <si>
    <t>04.01.01.05.01</t>
  </si>
  <si>
    <t xml:space="preserve">Peta Wilayah Promosi </t>
  </si>
  <si>
    <t>04.01.01.06</t>
  </si>
  <si>
    <t>Roadshow</t>
  </si>
  <si>
    <t>04.01.01.06.01</t>
  </si>
  <si>
    <t>Laporan Roadshow</t>
  </si>
  <si>
    <t>04.01.01.07</t>
  </si>
  <si>
    <t>Memberikan beasiswa kepada mahasiswa</t>
  </si>
  <si>
    <t>04.01.01.07.01</t>
  </si>
  <si>
    <t>Laporan pemberian beasiswa kepada mahasiswa</t>
  </si>
  <si>
    <t>04.01.01.08</t>
  </si>
  <si>
    <t>Koordinasi penerimaan mahasiswa baru.</t>
  </si>
  <si>
    <t>04.01.01.08.01</t>
  </si>
  <si>
    <t>Laporan koordinasi penerimaan mahasiswa baru.</t>
  </si>
  <si>
    <t>04.01.01.09</t>
  </si>
  <si>
    <t>Promosi program internasional dan dual degree</t>
  </si>
  <si>
    <t>04.01.01.09.01</t>
  </si>
  <si>
    <t>Laporan Promosi program internasional dan dual degree</t>
  </si>
  <si>
    <t>04.01.01.10</t>
  </si>
  <si>
    <t>Promosi ke calon mahasiwa asing</t>
  </si>
  <si>
    <t>04.01.01.10.01</t>
  </si>
  <si>
    <t>Laporan Promosi ke calon mahasiwa asing</t>
  </si>
  <si>
    <t>04.01.01.11</t>
  </si>
  <si>
    <t xml:space="preserve">Promosi dan Pengembangan Fakultas dan pascasarjana </t>
  </si>
  <si>
    <t>04.01.01.11.01</t>
  </si>
  <si>
    <t xml:space="preserve">Laporan Promosi dan Pengembangan Fakultas dan pascasarjana </t>
  </si>
  <si>
    <t>04.01.01.12</t>
  </si>
  <si>
    <t>Pelaksanaan Penmaru</t>
  </si>
  <si>
    <t>04.01.01.12.01</t>
  </si>
  <si>
    <t>Laporan Pelaksanaan Penmaru</t>
  </si>
  <si>
    <t>04.01.01.13</t>
  </si>
  <si>
    <t>Promosi Universitas</t>
  </si>
  <si>
    <t>04.01.01.13.01</t>
  </si>
  <si>
    <t>Laporan Promosi Universitas</t>
  </si>
  <si>
    <t>04.01.02</t>
  </si>
  <si>
    <t>04.01.02.01</t>
  </si>
  <si>
    <t>04.01.02.01.01</t>
  </si>
  <si>
    <t>04.01.02.02</t>
  </si>
  <si>
    <t>04.01.02.02.01</t>
  </si>
  <si>
    <t>04.01.02.03</t>
  </si>
  <si>
    <t>04.01.02.03.01</t>
  </si>
  <si>
    <t>04.01.02.04</t>
  </si>
  <si>
    <t>04.01.02.04.01</t>
  </si>
  <si>
    <t>04.01.02.05</t>
  </si>
  <si>
    <t>04.01.02.05.01</t>
  </si>
  <si>
    <t>04.01.02.06</t>
  </si>
  <si>
    <t>04.01.02.06.01</t>
  </si>
  <si>
    <t>04.01.02.07</t>
  </si>
  <si>
    <t>04.01.02.07.01</t>
  </si>
  <si>
    <t>04.01.02.08</t>
  </si>
  <si>
    <t>04.01.02.08.01</t>
  </si>
  <si>
    <t>04.01.02.09</t>
  </si>
  <si>
    <t>04.01.02.09.01</t>
  </si>
  <si>
    <t>04.01.02.10</t>
  </si>
  <si>
    <t>04.01.02.10.01</t>
  </si>
  <si>
    <t>04.01.02.11</t>
  </si>
  <si>
    <t>04.01.02.11.01</t>
  </si>
  <si>
    <t>04.01.02.12</t>
  </si>
  <si>
    <t>04.01.02.12.01</t>
  </si>
  <si>
    <t>04.01.02.13</t>
  </si>
  <si>
    <t>04.01.02.13.01</t>
  </si>
  <si>
    <t>04.01.03</t>
  </si>
  <si>
    <t>Rasio jumlah mahasiswa laki-laki dan perempuan</t>
  </si>
  <si>
    <t>04.01.03.01</t>
  </si>
  <si>
    <t>04.01.03.01.01</t>
  </si>
  <si>
    <t>04.01.03.02</t>
  </si>
  <si>
    <t>04.01.03.02.01</t>
  </si>
  <si>
    <t>04.01.03.03</t>
  </si>
  <si>
    <t>04.01.03.03.01</t>
  </si>
  <si>
    <t>04.01.03.04</t>
  </si>
  <si>
    <t>04.01.03.04.01</t>
  </si>
  <si>
    <t>04.01.03.05</t>
  </si>
  <si>
    <t>04.01.03.05.01</t>
  </si>
  <si>
    <t>04.01.03.06</t>
  </si>
  <si>
    <t>04.01.03.06.01</t>
  </si>
  <si>
    <t>04.01.03.07</t>
  </si>
  <si>
    <t>04.01.03.07.01</t>
  </si>
  <si>
    <t>04.01.03.08</t>
  </si>
  <si>
    <t>04.01.03.08.01</t>
  </si>
  <si>
    <t>04.01.03.09</t>
  </si>
  <si>
    <t>04.01.03.09.01</t>
  </si>
  <si>
    <t>04.01.03.10</t>
  </si>
  <si>
    <t>04.01.03.10.01</t>
  </si>
  <si>
    <t>04.01.03.11</t>
  </si>
  <si>
    <t>04.01.03.11.01</t>
  </si>
  <si>
    <t>04.01.03.12</t>
  </si>
  <si>
    <t>04.01.03.12..01</t>
  </si>
  <si>
    <t>04.01.03.13</t>
  </si>
  <si>
    <t>04.01.03.13.01</t>
  </si>
  <si>
    <t>04.02.01</t>
  </si>
  <si>
    <t>04.02.01.01</t>
  </si>
  <si>
    <t>Pembinaan IMM</t>
  </si>
  <si>
    <t>04.02.01.01.01</t>
  </si>
  <si>
    <t>Laporan Pembinaan IMM</t>
  </si>
  <si>
    <t>04.02.01.02</t>
  </si>
  <si>
    <t>Pembinaan Senat</t>
  </si>
  <si>
    <t>04.02.01.02.01</t>
  </si>
  <si>
    <t>Laporan Pembinaan Senat</t>
  </si>
  <si>
    <t>04.02.01.03</t>
  </si>
  <si>
    <t>Pembinaan BEM</t>
  </si>
  <si>
    <t>04.02.01.03.01</t>
  </si>
  <si>
    <t>Laporan Pembinaan BEM</t>
  </si>
  <si>
    <t>04.02.01.04</t>
  </si>
  <si>
    <t>Pembiaan KOPMA</t>
  </si>
  <si>
    <t>04.02.01.04.01</t>
  </si>
  <si>
    <t>Laporan Pembiaan KOPMA</t>
  </si>
  <si>
    <t>04.02.01.05</t>
  </si>
  <si>
    <t>Pembinaan HMJ</t>
  </si>
  <si>
    <t>04.02.01.05.01</t>
  </si>
  <si>
    <t>Laporan Pembinaan HMJ</t>
  </si>
  <si>
    <t>04.02.01.06</t>
  </si>
  <si>
    <t>Pembinaan INKAI</t>
  </si>
  <si>
    <t>04.02.01.06.01</t>
  </si>
  <si>
    <t>Laporan Pembinaan INKAI</t>
  </si>
  <si>
    <t>04.02.01.07</t>
  </si>
  <si>
    <t>Pembinaan UKM Pramuka</t>
  </si>
  <si>
    <t>04.02.01.07.01</t>
  </si>
  <si>
    <t>Laporan Pembinaan UKM Pramuka</t>
  </si>
  <si>
    <t>04.02.01.08</t>
  </si>
  <si>
    <t>Pembinaaan UKM Resimen Mahasiswa</t>
  </si>
  <si>
    <t>04.02.01.08.01</t>
  </si>
  <si>
    <t>Laporan Pembinaaan UKM Resimen Mahasiswa</t>
  </si>
  <si>
    <t>04.02.01.09</t>
  </si>
  <si>
    <t>Pembinaan UKM KPM</t>
  </si>
  <si>
    <t>04.02.01.09.01</t>
  </si>
  <si>
    <t>Laporan Pembinaan UKM KPM</t>
  </si>
  <si>
    <t>04.02.01.10</t>
  </si>
  <si>
    <t>Pembinaan UKM LPTQ</t>
  </si>
  <si>
    <t>04.02.01.10.01</t>
  </si>
  <si>
    <t>Laporan Pembinaan UKM LPTQ</t>
  </si>
  <si>
    <t>04.02.01.11</t>
  </si>
  <si>
    <t>Pembinaan UKM SEA</t>
  </si>
  <si>
    <t>04.02.01.11.01</t>
  </si>
  <si>
    <t>Laporan Pembinaan UKM SEA</t>
  </si>
  <si>
    <t>04.02.01.12</t>
  </si>
  <si>
    <t>Pembinaan UKM KSR PMI</t>
  </si>
  <si>
    <t>04.02.01.12.01</t>
  </si>
  <si>
    <t>Laporan Pembinaan UKM KSR PMI</t>
  </si>
  <si>
    <t>04.02.01.13</t>
  </si>
  <si>
    <t>Pembinaan UKM JAA</t>
  </si>
  <si>
    <t>04.02.01.13.01</t>
  </si>
  <si>
    <t>Laporan Pembinaan UKM JAA</t>
  </si>
  <si>
    <t>04.02.01.14</t>
  </si>
  <si>
    <t>Pembinaan UKM Al Hamra</t>
  </si>
  <si>
    <t>04.02.01.14.01</t>
  </si>
  <si>
    <t>Laporan Pembinaan UKM Al Hamra</t>
  </si>
  <si>
    <t>04.02.01.15</t>
  </si>
  <si>
    <t>Pembinaan UKM Tapak Suci</t>
  </si>
  <si>
    <t>04.02.01.15.01</t>
  </si>
  <si>
    <t>Laporan Pembinaan UKM Tapak Suci</t>
  </si>
  <si>
    <t>04.02.01.16</t>
  </si>
  <si>
    <t>Pembinaan UKM Taekwondo</t>
  </si>
  <si>
    <t>04.02.01.16.01</t>
  </si>
  <si>
    <t>Laporan Pembinaan UKM Taekwondo</t>
  </si>
  <si>
    <t>04.02.01.17</t>
  </si>
  <si>
    <t>Pembinaan UKM Sepak Bola</t>
  </si>
  <si>
    <t>04.02.01.17.01</t>
  </si>
  <si>
    <t>Laporan Pembinaan UKM Sepak Bola</t>
  </si>
  <si>
    <t>04.02.01.18</t>
  </si>
  <si>
    <t>Pembinaan UKM Bola Volly</t>
  </si>
  <si>
    <t>04.02.01.18.01</t>
  </si>
  <si>
    <t>Laporan Pembinaan UKM Bola Volly</t>
  </si>
  <si>
    <t>04.02.01.19</t>
  </si>
  <si>
    <t>Pembinaan UKM Tenis Meja</t>
  </si>
  <si>
    <t>04.02.01.19.01</t>
  </si>
  <si>
    <t>Laporan Pembinaan UKM Tenis Meja</t>
  </si>
  <si>
    <t>04.02.01.20</t>
  </si>
  <si>
    <t>Pembinaan UKM Bola Basket</t>
  </si>
  <si>
    <t>04.02.01.20.01</t>
  </si>
  <si>
    <t>Laporan Pembinaan UKM Bola Basket</t>
  </si>
  <si>
    <t>04.02.01.21</t>
  </si>
  <si>
    <t>Pembinaan UKM Bulu Tangkis</t>
  </si>
  <si>
    <t>04.02.01.21.01</t>
  </si>
  <si>
    <t>Laporan Pembinaan UKM Bulu Tangkis</t>
  </si>
  <si>
    <t>04.02.01.22</t>
  </si>
  <si>
    <t>Pembinaan UKM Seni Suara</t>
  </si>
  <si>
    <t>04.02.01.22.01</t>
  </si>
  <si>
    <t>Laporan Pembinaan UKM Seni Suara</t>
  </si>
  <si>
    <t>04.02.01.23</t>
  </si>
  <si>
    <t>Pembinaan UKM Teater</t>
  </si>
  <si>
    <t>04.02.01.23.01</t>
  </si>
  <si>
    <t>Laporan Pembinaan UKM Teater</t>
  </si>
  <si>
    <t>04.02.01.24</t>
  </si>
  <si>
    <t>Pembinaan UKM Musik</t>
  </si>
  <si>
    <t>04.02.01.24.01</t>
  </si>
  <si>
    <t>Laporan Pembinaan UKM Musik</t>
  </si>
  <si>
    <t>04.02.01.25</t>
  </si>
  <si>
    <t>Pembinaan UKM Drum Corps</t>
  </si>
  <si>
    <t>04.02.01.25.01</t>
  </si>
  <si>
    <t>Laporan Pembinaan UKM Drum Corps</t>
  </si>
  <si>
    <t>04.02.01.26</t>
  </si>
  <si>
    <t>Pemninaan UKM Kine klub</t>
  </si>
  <si>
    <t>04.02.01.26.01</t>
  </si>
  <si>
    <t>Laporan Pemninaan UKM Kine klub</t>
  </si>
  <si>
    <t>04.02.01.27</t>
  </si>
  <si>
    <t>Pembinaan UKM Fotografi</t>
  </si>
  <si>
    <t>04.02.01.27.01</t>
  </si>
  <si>
    <t>Laporan Pembinaan UKM Fotografi</t>
  </si>
  <si>
    <t>04.02.01.28</t>
  </si>
  <si>
    <t>Pembinaan UKM Mapala</t>
  </si>
  <si>
    <t>04.02.01.28.01</t>
  </si>
  <si>
    <t>Laporan Pembinaan UKM Mapala</t>
  </si>
  <si>
    <t>04.02.01.29</t>
  </si>
  <si>
    <t>Pembinaan UKM Penerbitan</t>
  </si>
  <si>
    <t>04.02.01.29.01</t>
  </si>
  <si>
    <t>Laporan Pembinaan UKM Penerbitan</t>
  </si>
  <si>
    <t>04.02.01.30</t>
  </si>
  <si>
    <t>Pembinaan UKM Aikido</t>
  </si>
  <si>
    <t>04.02.01.30.01</t>
  </si>
  <si>
    <t>Laporan Pembinaan UKM Aikido</t>
  </si>
  <si>
    <t>04.02.01.31</t>
  </si>
  <si>
    <t>Pembinaan UKM HW</t>
  </si>
  <si>
    <t>04.02.01.31.01</t>
  </si>
  <si>
    <t>Laporan Pembinaan UKM HW</t>
  </si>
  <si>
    <t>04.02.01.32</t>
  </si>
  <si>
    <t>Pembinaan UKM Sunshine Voice</t>
  </si>
  <si>
    <t>04.02.01.32.01</t>
  </si>
  <si>
    <t>Laporan Pembinaan UKM Sunshine Voice</t>
  </si>
  <si>
    <t>04.02.01.33</t>
  </si>
  <si>
    <t>Pembinaan UKM Seni Tari dan Karawitan</t>
  </si>
  <si>
    <t>04.02.01.33.01</t>
  </si>
  <si>
    <t>Laporan Pembinaan UKM Seni Tari dan Karawitan</t>
  </si>
  <si>
    <t>04.02.01.34</t>
  </si>
  <si>
    <t>Pembinaan UKM Tenis Lapangan</t>
  </si>
  <si>
    <t>04.02.01.34.01</t>
  </si>
  <si>
    <t>Laporan Pembinaan UKM Tenis Lapangan</t>
  </si>
  <si>
    <t>04.02.01.35</t>
  </si>
  <si>
    <t>Kegiatan Kemahasiswaan ( dana BPH )</t>
  </si>
  <si>
    <t>04.02.01.35.01</t>
  </si>
  <si>
    <t>Laporan Kegiatan Kemahasiswaan ( dana BPH )</t>
  </si>
  <si>
    <t>04.02.01.36</t>
  </si>
  <si>
    <t>Rapat Koordinasi Kemahasiswaan</t>
  </si>
  <si>
    <t>04.02.01.36.01</t>
  </si>
  <si>
    <t>Laporan Rapat Koordinasi Kemahasiswaan</t>
  </si>
  <si>
    <t>04.02.01.37</t>
  </si>
  <si>
    <t>Rapat BEM</t>
  </si>
  <si>
    <t>04.02.01.37.01</t>
  </si>
  <si>
    <t>Laporan Rapat BEM</t>
  </si>
  <si>
    <t>04.02.01.38</t>
  </si>
  <si>
    <t>Rapat Senat</t>
  </si>
  <si>
    <t>04.02.01.38.01</t>
  </si>
  <si>
    <t>Laporan Rapat Senat</t>
  </si>
  <si>
    <t>04.02.01.39</t>
  </si>
  <si>
    <t>Musker</t>
  </si>
  <si>
    <t>04.02.01.39.01</t>
  </si>
  <si>
    <t>Laporan Musker</t>
  </si>
  <si>
    <t>04.02.01.40</t>
  </si>
  <si>
    <t>Rapat UKM</t>
  </si>
  <si>
    <t>04.02.01.40.01</t>
  </si>
  <si>
    <t>Laporan Rapat UKM</t>
  </si>
  <si>
    <t>04.02.01.41</t>
  </si>
  <si>
    <t>Pembinaan UKM Pencinta Pena</t>
  </si>
  <si>
    <t>04.02.01.41.01</t>
  </si>
  <si>
    <t>Laporan Pembinaan UKM Pencinta Pena</t>
  </si>
  <si>
    <t>04.02.01.42</t>
  </si>
  <si>
    <t xml:space="preserve">Internalisasi core values UMY bagi mahasiswa </t>
  </si>
  <si>
    <t>04.02.01.42.01</t>
  </si>
  <si>
    <t xml:space="preserve">Laporan Internalisasi core values UMY bagi mahasiswa </t>
  </si>
  <si>
    <t>04.02.01.43</t>
  </si>
  <si>
    <t>Pembinaan Bahasa Asing untuk Resident</t>
  </si>
  <si>
    <t>04.02.01.43.01</t>
  </si>
  <si>
    <t>Laporan Pembinaan Bahasa Asing untuk Resident</t>
  </si>
  <si>
    <t>04.02.01.44</t>
  </si>
  <si>
    <t>Pembinaan Al-Islam dan Kemuhammadiyahan bagi Resident</t>
  </si>
  <si>
    <t>04.02.01.44.01</t>
  </si>
  <si>
    <t>Laporan Pembinaan Al-Islam dan Kemuhammadiyahan bagi Resident</t>
  </si>
  <si>
    <t>04.02.01.45</t>
  </si>
  <si>
    <t>Pembinaan Soft Skills bagi Resident</t>
  </si>
  <si>
    <t>04.02.01.45.01</t>
  </si>
  <si>
    <t>Laporan Pembinaan Soft Skills bagi Resident</t>
  </si>
  <si>
    <t>04.02.01.46</t>
  </si>
  <si>
    <t>Orientasi Tauhid, Ibadah, dan Akhlaq bagi Resident</t>
  </si>
  <si>
    <t>04.02.01.46.01</t>
  </si>
  <si>
    <t>Laporan Orientasi Tauhid, Ibadah, dan Akhlaq bagi Resident</t>
  </si>
  <si>
    <t>04.02.01.47</t>
  </si>
  <si>
    <t>Pembekalan bagi Senior Resident</t>
  </si>
  <si>
    <t>04.02.01.47.01</t>
  </si>
  <si>
    <t>Laporan Pembekalan bagi Senior Resident</t>
  </si>
  <si>
    <t>04.02.01.48</t>
  </si>
  <si>
    <t>Peningkatan Kompetensi Senior Resident / Mentor</t>
  </si>
  <si>
    <t>04.02.01.48.01</t>
  </si>
  <si>
    <t>Laporan Peningkatan Kompetensi Senior Resident / Mentor</t>
  </si>
  <si>
    <t>04.02.01.49</t>
  </si>
  <si>
    <t>Seleksi dan Rekrutmen Resident</t>
  </si>
  <si>
    <t>04.02.01.49.01</t>
  </si>
  <si>
    <t>Laporan Seleksi dan Rekrutmen Resident</t>
  </si>
  <si>
    <t>04.02.02</t>
  </si>
  <si>
    <t>04.02.02.01</t>
  </si>
  <si>
    <t xml:space="preserve">Penyediaan informasi lowongan kerja </t>
  </si>
  <si>
    <t>04.02.02.01.01</t>
  </si>
  <si>
    <t>Laporan  Kompetisi Minat dan Bakat</t>
  </si>
  <si>
    <t>04.02.02.02</t>
  </si>
  <si>
    <t>Penyelenggaraan Jobfair</t>
  </si>
  <si>
    <t>04.02.02.02.01</t>
  </si>
  <si>
    <t>Laporan Penyelenggaraan Jobfair</t>
  </si>
  <si>
    <t>04.02.02.03</t>
  </si>
  <si>
    <t>Pembekalan calon wisudawan</t>
  </si>
  <si>
    <t>04.02.02.03.01</t>
  </si>
  <si>
    <t>Laporan Pembekalan calon wisudawan</t>
  </si>
  <si>
    <t>04.02.02.04</t>
  </si>
  <si>
    <t>Penempatan kerja lulusan</t>
  </si>
  <si>
    <t>04.02.02.04.01</t>
  </si>
  <si>
    <t>Laporan Penempatan kerja lulusan</t>
  </si>
  <si>
    <t>04.02.02.05</t>
  </si>
  <si>
    <t>Pelatihan softskill</t>
  </si>
  <si>
    <t>04.02.02.05.01</t>
  </si>
  <si>
    <t>Laporan Pelatihan softskill</t>
  </si>
  <si>
    <t>04.02.03</t>
  </si>
  <si>
    <t>04.02.03.01</t>
  </si>
  <si>
    <t>Pengiriman kontingen  untuk mengikuti kompetisi Regional</t>
  </si>
  <si>
    <t>04.02.03.01.01</t>
  </si>
  <si>
    <t>Laporan Pengiriman mahasiswa mengikuti kegiatan ilmiah pada event-event regional, nasional, dan international</t>
  </si>
  <si>
    <t>04.02.03.02</t>
  </si>
  <si>
    <t>Pengiriman kontingen untuk mengikuti kompetisi Nasional</t>
  </si>
  <si>
    <t>04.02.03.02.01</t>
  </si>
  <si>
    <t>Laporan Pengiriman kontingen untuk mengikuti kompetisi Nasional</t>
  </si>
  <si>
    <t>04.02.03.03</t>
  </si>
  <si>
    <t>Pengiriman kontingen  untuk mengikuti kompetisi Internasional</t>
  </si>
  <si>
    <t>04.02.03.03.01</t>
  </si>
  <si>
    <t>Laporan Pengiriman kontingen  untuk mengikuti kompetisi Internasional</t>
  </si>
  <si>
    <t>04.02.03.04</t>
  </si>
  <si>
    <t>Pemberian penghargaan bagi mahasiswa berprestasi</t>
  </si>
  <si>
    <t>04.02.03.04.01</t>
  </si>
  <si>
    <t>Laporan Pemberian penghargaan bagi mahasiswa berprestasi</t>
  </si>
  <si>
    <t>04.02.04</t>
  </si>
  <si>
    <t>04.02.04.01</t>
  </si>
  <si>
    <t>Pengelolaan PKM</t>
  </si>
  <si>
    <t>04.02.04.01.01</t>
  </si>
  <si>
    <t>Laporan Pengelolaan PKM</t>
  </si>
  <si>
    <t>04.02.04.02</t>
  </si>
  <si>
    <t>Pembentukan kelompok studi mahasiswa</t>
  </si>
  <si>
    <t>04.02.04.02.01</t>
  </si>
  <si>
    <t>Laporan Pembentukan kelompok studi mahasiswa</t>
  </si>
  <si>
    <t>04.02.04.03</t>
  </si>
  <si>
    <t>Pameran produk PKM</t>
  </si>
  <si>
    <t>04.02.04.03.01</t>
  </si>
  <si>
    <t>Laporan Pameran produk PKM</t>
  </si>
  <si>
    <t>04.02.04.04</t>
  </si>
  <si>
    <t>04.02.04.04.01</t>
  </si>
  <si>
    <t>04.02.04.05</t>
  </si>
  <si>
    <t>04.02.04.05.01</t>
  </si>
  <si>
    <t>04.02.04.06</t>
  </si>
  <si>
    <t>Pemberian dana kegiatan ilmiah</t>
  </si>
  <si>
    <t>04.02.04.06.01</t>
  </si>
  <si>
    <t>Laporan Pemberian dana kegiatan ilmiah</t>
  </si>
  <si>
    <t>04.02.05</t>
  </si>
  <si>
    <t>04.02.05.01</t>
  </si>
  <si>
    <t>Pembentukan kelompok wira usaha</t>
  </si>
  <si>
    <t>04.02.05.01.01</t>
  </si>
  <si>
    <t>Laporan Pembentukan kelompok wira usaha</t>
  </si>
  <si>
    <t>04.02.05.02</t>
  </si>
  <si>
    <t>Pameran produk wira usaha</t>
  </si>
  <si>
    <t>04.02.05.02.01</t>
  </si>
  <si>
    <t>Laporan Pameran produk wira usaha</t>
  </si>
  <si>
    <t>04.02.05.03</t>
  </si>
  <si>
    <t>Pengelolaan kelompok wirausaha</t>
  </si>
  <si>
    <t>04.02.05.03.01</t>
  </si>
  <si>
    <t>Laporan Pengelolaan kelompok wirausaha</t>
  </si>
  <si>
    <t>04.02.05.04</t>
  </si>
  <si>
    <t>Pemberian bantuan kelompok wirausaha</t>
  </si>
  <si>
    <t>04.02.05.04.01</t>
  </si>
  <si>
    <t>Laporan Pemberian bantuan kelompok wirausaha</t>
  </si>
  <si>
    <t>04.02.05.05</t>
  </si>
  <si>
    <t>Seminar/workshop kewirausahaan</t>
  </si>
  <si>
    <t>04.02.05.05.01</t>
  </si>
  <si>
    <t>Laporan Seminar/workshop kewirausahaan</t>
  </si>
  <si>
    <t>04.03.01</t>
  </si>
  <si>
    <t>04.03.01.01</t>
  </si>
  <si>
    <t>Mendatangkan alumni sebagai nara sumber</t>
  </si>
  <si>
    <t>04.03.01.01.01</t>
  </si>
  <si>
    <t>Laporan kegiatan alumni sebagai nara sumber</t>
  </si>
  <si>
    <t>04.03.01.02</t>
  </si>
  <si>
    <t xml:space="preserve">Pengumpulan donasi alumni </t>
  </si>
  <si>
    <t>04.03.01.02.01</t>
  </si>
  <si>
    <t>Laporan Pengumpulan donasi alumni untuk kegiatan kemahasiswaan</t>
  </si>
  <si>
    <t>04.03.01.03</t>
  </si>
  <si>
    <t>Menyampaikan informasi-informasi penting dan relevan kepada mahasiswa dan alumni</t>
  </si>
  <si>
    <t>04.03.01.03.01</t>
  </si>
  <si>
    <t>Laporan penyampaian informasi-informasi penting dan relevan kepada mahasiswa dan alumni</t>
  </si>
  <si>
    <t>04.03.01.04</t>
  </si>
  <si>
    <t>Menghadiri kegiatan besar alumni</t>
  </si>
  <si>
    <t>04.03.01.04.01</t>
  </si>
  <si>
    <t>Laporan Menghadiri kegiatan besar alumni</t>
  </si>
  <si>
    <t>04.03.01.05</t>
  </si>
  <si>
    <t>Pembentukan perwakilan alumni di daerah-daerah</t>
  </si>
  <si>
    <t>04.03.01.05.01</t>
  </si>
  <si>
    <t>Laporan Pembentukan perwakilan alumni di daerah-daerah</t>
  </si>
  <si>
    <t>04.03.01.06</t>
  </si>
  <si>
    <t xml:space="preserve">Penguatan Jejaring Alumni </t>
  </si>
  <si>
    <t>04.03.01.06.01</t>
  </si>
  <si>
    <t xml:space="preserve">Dokumen Penguatan Jejaring Alumni </t>
  </si>
  <si>
    <t>04.03.01.07</t>
  </si>
  <si>
    <t>Mengadakan survey lulusan (tracer study)</t>
  </si>
  <si>
    <t>04.03.01.07.01</t>
  </si>
  <si>
    <t>Dokumen survey lulusan (tracer study)</t>
  </si>
  <si>
    <t>04.03.01.08</t>
  </si>
  <si>
    <t>Mengadakan survey lembaga pengguna lulusan</t>
  </si>
  <si>
    <t>04.03.01.08.01</t>
  </si>
  <si>
    <t>Dokumen survey lembaga pengguna lulusan</t>
  </si>
  <si>
    <t>04.03.01.09</t>
  </si>
  <si>
    <t>Subsidi Penyelenggaraan Munas KAUMY</t>
  </si>
  <si>
    <t>04.03.01.09.01</t>
  </si>
  <si>
    <t>Laporan Subsidi Penyelenggaraan Munas KAUMY</t>
  </si>
  <si>
    <t>04.03.01.10</t>
  </si>
  <si>
    <t>Subsidi Penyelenggaraan Temu Kangen KAUMY</t>
  </si>
  <si>
    <t>04.03.01.10.01</t>
  </si>
  <si>
    <t>Laporan Subsidi Penyelenggaraan Temu Kangen KAUMY</t>
  </si>
  <si>
    <t>04.03.01.11</t>
  </si>
  <si>
    <t>Pendaftaran Alumni Baru</t>
  </si>
  <si>
    <t>04.03.01.11.01</t>
  </si>
  <si>
    <t>Dokumen Pendaftaran Alumni Baru</t>
  </si>
  <si>
    <t>04.03.01.12</t>
  </si>
  <si>
    <t>04.03.01.12.01</t>
  </si>
  <si>
    <t>Dokumen Peningkatan kompetensi pendukung/tambahan  bagi lulusan</t>
  </si>
  <si>
    <t>04.03.01.13</t>
  </si>
  <si>
    <t>04.03.01.13.01</t>
  </si>
  <si>
    <t xml:space="preserve">Dokumen Peningkatan kualitas system informasi kemahasiswaan dan alumni  </t>
  </si>
  <si>
    <t>04.03.01.14</t>
  </si>
  <si>
    <t>Pemberian alumni award</t>
  </si>
  <si>
    <t>Laporan Pemberian alumni award</t>
  </si>
  <si>
    <t>04.04.01</t>
  </si>
  <si>
    <t>04.04.01.01</t>
  </si>
  <si>
    <t>Pelatihan sivitas akademik melaksanakan ibadah praktis sesuai tuntunan</t>
  </si>
  <si>
    <t>04.04.01.01.01</t>
  </si>
  <si>
    <t>Laporan Pelatihan  sivitas akademik melaksanakan ibadah praktis sesuai tuntunan</t>
  </si>
  <si>
    <t>04.04.01.02</t>
  </si>
  <si>
    <t>Gerakan shalat subuh di kampus</t>
  </si>
  <si>
    <t>04.04.01.02.01</t>
  </si>
  <si>
    <t>Laporan Gerakan shalat subuh di kampus</t>
  </si>
  <si>
    <t>04.04.01.03</t>
  </si>
  <si>
    <t>Kajian Fiqih</t>
  </si>
  <si>
    <t>04.04.01.03.01</t>
  </si>
  <si>
    <t>Laporan Kajian Fiqih</t>
  </si>
  <si>
    <t>04.04.01.04</t>
  </si>
  <si>
    <t xml:space="preserve">Kajian ibadah praktis </t>
  </si>
  <si>
    <t>04.04.01.04.01</t>
  </si>
  <si>
    <t xml:space="preserve">Laporan Kajian ibadah praktis </t>
  </si>
  <si>
    <t>04.04.02</t>
  </si>
  <si>
    <t>04.04.02.01</t>
  </si>
  <si>
    <t>Sosialisasi tentang Persyarikatan Muhammadiyah</t>
  </si>
  <si>
    <t>04.04.02.01.01</t>
  </si>
  <si>
    <t>Dokumen Sosialisasi tentang Persyarikatan Muhammadiyah</t>
  </si>
  <si>
    <t>04.04.02.02</t>
  </si>
  <si>
    <t>Pembinaan kemuhammadiyahan bagi civitas akademika</t>
  </si>
  <si>
    <t>04.04.02.02.01</t>
  </si>
  <si>
    <t>Laporan Pembinaan kemuhammadiyahan bagi civitas akademika</t>
  </si>
  <si>
    <t>04.04.03</t>
  </si>
  <si>
    <t>04.04.03.01</t>
  </si>
  <si>
    <t>Pelatihan internalisasi AIK untuk dosen dosen</t>
  </si>
  <si>
    <t>04.04.03.01.01</t>
  </si>
  <si>
    <t>Laporan Pelatihan internalisasi AIK untuk dosen dosen</t>
  </si>
  <si>
    <t>04.04.03.02</t>
  </si>
  <si>
    <t>Refreshing AIK</t>
  </si>
  <si>
    <t>04.04.03.02.01</t>
  </si>
  <si>
    <t>Dokumen Refreshing AIK</t>
  </si>
  <si>
    <t>04.04.03.03</t>
  </si>
  <si>
    <t>Pembinaan AIK</t>
  </si>
  <si>
    <t>04.04.03.03.01</t>
  </si>
  <si>
    <t>Dokumen Sosialisasi AIK</t>
  </si>
  <si>
    <t>04.04.04</t>
  </si>
  <si>
    <t>04.04.04.01</t>
  </si>
  <si>
    <t>Pelatihan baca tulis Al Quran untuk mahasiswa</t>
  </si>
  <si>
    <t>04.04.04.01.01</t>
  </si>
  <si>
    <t>Laporan Pelatihan baca tulis Al Quran untuk mahasiswa</t>
  </si>
  <si>
    <t>04.04.04.02</t>
  </si>
  <si>
    <t>Tadarus bersama untuk mahasiswa</t>
  </si>
  <si>
    <t>04.04.04.02.01</t>
  </si>
  <si>
    <t>Laporan Tadarus bersama untuk mahasiswa</t>
  </si>
  <si>
    <t>04.04.04.03</t>
  </si>
  <si>
    <t>Kajian Al-qur'an</t>
  </si>
  <si>
    <t>04.04.04.03.01</t>
  </si>
  <si>
    <t>Laporan Kajian Al-qur'an</t>
  </si>
  <si>
    <t>ORGANISASI KERJASAMA DAN INTERNASIONAL</t>
  </si>
  <si>
    <t>05.01</t>
  </si>
  <si>
    <t>Jati Diri, Tata Kelola, Penjaminan Mutu dan Pengembangan</t>
  </si>
  <si>
    <t>05.01.01</t>
  </si>
  <si>
    <t>05.01.01.01</t>
  </si>
  <si>
    <t xml:space="preserve">Pembangunan Kultur Organisasi </t>
  </si>
  <si>
    <t>05.01.01.01.01</t>
  </si>
  <si>
    <t xml:space="preserve">Dokumen Kultur Organisasi </t>
  </si>
  <si>
    <t>05.01.01.02</t>
  </si>
  <si>
    <t>Penyusunan Rencana Strategis (Renstra)</t>
  </si>
  <si>
    <t>05.01.01.02.01</t>
  </si>
  <si>
    <t>Draft Dokumen Rencana Strategis (Renstra)</t>
  </si>
  <si>
    <t>05.01.01.03</t>
  </si>
  <si>
    <t>Penyempurnaan Rencana Strategis (Renstra)</t>
  </si>
  <si>
    <t>05.01.01.03.01</t>
  </si>
  <si>
    <t>Dokumen Rencana Strategis (Renstra)</t>
  </si>
  <si>
    <t>05.01.01.04</t>
  </si>
  <si>
    <t>Pendampingan Rencana Strategis (Renstra)</t>
  </si>
  <si>
    <t>05.01.01.04.01</t>
  </si>
  <si>
    <t>Laporan Kegiatan Pendampingan Rencana Strategis (Renstra)</t>
  </si>
  <si>
    <t>05.01.01.05</t>
  </si>
  <si>
    <t>Monitoring dan Evaluasi Rencana Strategis (Renstra)</t>
  </si>
  <si>
    <t>05.01.01.06.01</t>
  </si>
  <si>
    <t>05.01.01.06</t>
  </si>
  <si>
    <t>Sosialisasi Rencana Strategis  (Renstra)</t>
  </si>
  <si>
    <t>05.01.01.07.01</t>
  </si>
  <si>
    <t>05.01.01.07</t>
  </si>
  <si>
    <t>Standarisasi Format Rencana Operasional (Renop)</t>
  </si>
  <si>
    <t>05.01.01.08.01</t>
  </si>
  <si>
    <t>05.01.01.08</t>
  </si>
  <si>
    <t>Penyusunan Rencana Operasional (Renop)</t>
  </si>
  <si>
    <t>05.01.01.09.01</t>
  </si>
  <si>
    <t>Dokumen Rencana Operasional (Renop)</t>
  </si>
  <si>
    <t>05.01.01.09</t>
  </si>
  <si>
    <t>Monitoring dan Evaluasi Rencana Operasional (Renop)</t>
  </si>
  <si>
    <t>05.01.01.10.01</t>
  </si>
  <si>
    <t>Laporan Monitoring dan Evaluasi Rencana Operasional (Renop)</t>
  </si>
  <si>
    <t>05.01.01.10</t>
  </si>
  <si>
    <t>Survey pemahaman visi, misi, tujuan dan strategi pencapaian UMY</t>
  </si>
  <si>
    <t>05.01.01.11.01</t>
  </si>
  <si>
    <t>Laporan  survey pemahaman visi, misi, tujuan dan strategi pencapaian UMY</t>
  </si>
  <si>
    <t>05.01.01.11</t>
  </si>
  <si>
    <t>Monitoring dan evaluasi tingkat pemahaman visi, misi, tujuan dan strategi pencapaian UMY</t>
  </si>
  <si>
    <t>05.01.01.12.01</t>
  </si>
  <si>
    <t>Laporan monitoring dan evaluasi tingkat pemahaman visi, misi, tujuan dan strategi pencapaian UMY</t>
  </si>
  <si>
    <t>05.01.01.12</t>
  </si>
  <si>
    <t>Penyusunan Dokumen Tata Kelola</t>
  </si>
  <si>
    <t>05.01.01.13.01</t>
  </si>
  <si>
    <t>Draft  Dokumen Tata Kelola</t>
  </si>
  <si>
    <t>05.01.01.13</t>
  </si>
  <si>
    <t xml:space="preserve">Penyempurnaan Dokumen Tata Kelola </t>
  </si>
  <si>
    <t>05.01.01.14.01</t>
  </si>
  <si>
    <t xml:space="preserve">Dokumen Tata Kelola </t>
  </si>
  <si>
    <t>05.01.02</t>
  </si>
  <si>
    <t>05.01.02.01</t>
  </si>
  <si>
    <t xml:space="preserve">Penyelenggaraan Sistem Penjaminan Mutu Internal (SPMI) </t>
  </si>
  <si>
    <t>05.01.02.01.01</t>
  </si>
  <si>
    <t xml:space="preserve">Sistem Penjaminan Mutu Internal (SPMI) </t>
  </si>
  <si>
    <t>05.01.02.02</t>
  </si>
  <si>
    <t>Penyelenggaraan Asesmen Mutu Internal (AMI)</t>
  </si>
  <si>
    <t>05.01.02.02.01</t>
  </si>
  <si>
    <t>Laporan Asesmen Mutu Internal (AMI)</t>
  </si>
  <si>
    <t>05.01.02.03</t>
  </si>
  <si>
    <t>Peningkatan Soft dan Hardskill Reviewer Internal</t>
  </si>
  <si>
    <t>05.01.02.03.01</t>
  </si>
  <si>
    <t>Laporan Kegiatan Peningkatan Soft dan Hardskill Reviewer Internal</t>
  </si>
  <si>
    <t>05.01.02.04</t>
  </si>
  <si>
    <t>Pendampingan Penyusunan Laporan Kinerja Unit Kerja (LKUK)</t>
  </si>
  <si>
    <t>05.01.02.04.01</t>
  </si>
  <si>
    <t>Laporan Kegiatan Pendampingan Penyusunan Laporan Kinerja Unit Kerja (LKUK)</t>
  </si>
  <si>
    <t>05.01.02.05</t>
  </si>
  <si>
    <t>Monitoring dan Evaluasi Program Sertifikasi</t>
  </si>
  <si>
    <t>05.01.02.05.01</t>
  </si>
  <si>
    <t>Laporan Kegiatan Monitoring dan Evaluasi Program Sertifikasi</t>
  </si>
  <si>
    <t>05.01.02.06</t>
  </si>
  <si>
    <t>Penyusunan dan pengajuan Borang ISO</t>
  </si>
  <si>
    <t>05.01.02.06.01</t>
  </si>
  <si>
    <t>Borang Evaluasi ISO</t>
  </si>
  <si>
    <t>05.01.02.07</t>
  </si>
  <si>
    <t xml:space="preserve">Identifikasi dan Dokumentasi Sistem Penjaminan Mutu </t>
  </si>
  <si>
    <t>05.01.02.07.01</t>
  </si>
  <si>
    <t xml:space="preserve">Dokumen Identifikasi dan Dokumentasi Sistem Penjaminan Mutu </t>
  </si>
  <si>
    <t>05.01.02.08</t>
  </si>
  <si>
    <t>Pendampingan penyusunan sertifikasi ISO</t>
  </si>
  <si>
    <t>05.01.02.08.01</t>
  </si>
  <si>
    <t>Laporan Pendampingan penyusunan sertifikasi</t>
  </si>
  <si>
    <t>05.01.03</t>
  </si>
  <si>
    <t>05.01.03.01</t>
  </si>
  <si>
    <t>05.01.03.01.01</t>
  </si>
  <si>
    <t>05.01.03.02</t>
  </si>
  <si>
    <t>05.01.03.02.01</t>
  </si>
  <si>
    <t>05.01.03.03</t>
  </si>
  <si>
    <t>05.01.03.03.01</t>
  </si>
  <si>
    <t>05.01.03.04</t>
  </si>
  <si>
    <t>05.01.03.04.01</t>
  </si>
  <si>
    <t>05.01.03.05</t>
  </si>
  <si>
    <t>Monitoring dan Evaluasi Akreditasi Prodi</t>
  </si>
  <si>
    <t>05.01.03.05.01</t>
  </si>
  <si>
    <t>Laporan Kegiatan Monitoring dan Evaluasi Akreditasi Prodi</t>
  </si>
  <si>
    <t>05.01.03.06</t>
  </si>
  <si>
    <t>Penyusunan Borang dan pengajuan Akreditasi Prodi</t>
  </si>
  <si>
    <t>05.01.03.06.01</t>
  </si>
  <si>
    <t>Borang Evaluasi Akreditasi Prodi</t>
  </si>
  <si>
    <t>05.01.03.07</t>
  </si>
  <si>
    <t>05.01.03.07.01</t>
  </si>
  <si>
    <t>05.01.03.08</t>
  </si>
  <si>
    <t xml:space="preserve">Pendampingan Akreditasi Prodi </t>
  </si>
  <si>
    <t>05.01.03.08.01</t>
  </si>
  <si>
    <t>Laporan Pendampingan Akreditasi Prodi dan Institusi</t>
  </si>
  <si>
    <t>05.01.04</t>
  </si>
  <si>
    <t>05.01.04.01</t>
  </si>
  <si>
    <t>05.01.04.01.01</t>
  </si>
  <si>
    <t>05.01.04.02</t>
  </si>
  <si>
    <t>05.01.04.02.01</t>
  </si>
  <si>
    <t>05.01.04.03</t>
  </si>
  <si>
    <t>05.01.04.03.01</t>
  </si>
  <si>
    <t>05.01.04.04</t>
  </si>
  <si>
    <t>05.01.04.04.01</t>
  </si>
  <si>
    <t>05.01.04.05</t>
  </si>
  <si>
    <t>05.01.04.05.01</t>
  </si>
  <si>
    <t>05.01.04.06</t>
  </si>
  <si>
    <t>Penyusunan Borang dan pengajuan Sertifikasi</t>
  </si>
  <si>
    <t>05.01.04.06.01</t>
  </si>
  <si>
    <t>Borang Evaluasi sertifikasi</t>
  </si>
  <si>
    <t>05.01.04.07</t>
  </si>
  <si>
    <t>05.01.04.07.01</t>
  </si>
  <si>
    <t>05.01.04.08</t>
  </si>
  <si>
    <t>Pendampingan Sertifikasi</t>
  </si>
  <si>
    <t>05.01.04.08.01</t>
  </si>
  <si>
    <t>Laporan Pendampingan sertifikasi</t>
  </si>
  <si>
    <t>05.01.05</t>
  </si>
  <si>
    <t>05.01.05.01</t>
  </si>
  <si>
    <t>05.01.05.01.01</t>
  </si>
  <si>
    <t>05.01.05.02</t>
  </si>
  <si>
    <t>05.01.05.02.01</t>
  </si>
  <si>
    <t>05.01.05.03</t>
  </si>
  <si>
    <t>05.01.05.03.01</t>
  </si>
  <si>
    <t>05.01.05.04</t>
  </si>
  <si>
    <t>05.01.05.04.01</t>
  </si>
  <si>
    <t>05.01.05.05</t>
  </si>
  <si>
    <t>05.01.05.05.01</t>
  </si>
  <si>
    <t>05.01.05.06</t>
  </si>
  <si>
    <t>Penyusunan Borang dan pengajuan Akreditasi QS</t>
  </si>
  <si>
    <t>05.01.05.06.01</t>
  </si>
  <si>
    <t>Borang Akreditasi QS</t>
  </si>
  <si>
    <t>05.01.05.07</t>
  </si>
  <si>
    <t>05.01.05.07.01</t>
  </si>
  <si>
    <t>05.01.05.08</t>
  </si>
  <si>
    <t>Pendampingan sertifikasi QS</t>
  </si>
  <si>
    <t>05.01.05.08.01</t>
  </si>
  <si>
    <t>Laporan Pendampingan akreditasi QS</t>
  </si>
  <si>
    <t>05.01.06</t>
  </si>
  <si>
    <t>05.01.06.01</t>
  </si>
  <si>
    <t>05.01.06.01.01</t>
  </si>
  <si>
    <t>05.01.06.02</t>
  </si>
  <si>
    <t>05.01.06.02.01</t>
  </si>
  <si>
    <t>05.01.06.03</t>
  </si>
  <si>
    <t>05.01.06.03.01</t>
  </si>
  <si>
    <t>05.01.06.04</t>
  </si>
  <si>
    <t>05.01.06.04.01</t>
  </si>
  <si>
    <t>05.01.06.05</t>
  </si>
  <si>
    <t>05.01.06.05.01</t>
  </si>
  <si>
    <t>05.01.06.06</t>
  </si>
  <si>
    <t>Penyusunan Borang dan pengajuan sertifikasi QS</t>
  </si>
  <si>
    <t>05.01.06.06.01</t>
  </si>
  <si>
    <t>05.01.06.07</t>
  </si>
  <si>
    <t>05.01.06.07.01</t>
  </si>
  <si>
    <t>05.01.06.08</t>
  </si>
  <si>
    <t>05.01.06.08.01</t>
  </si>
  <si>
    <t>05.01.07</t>
  </si>
  <si>
    <t>05.01.07.01</t>
  </si>
  <si>
    <t>05.01.07.01.01</t>
  </si>
  <si>
    <t>05.01.07.02</t>
  </si>
  <si>
    <t>05.01.07.02.01</t>
  </si>
  <si>
    <t>05.01.07.03</t>
  </si>
  <si>
    <t>05.01.07.03.01</t>
  </si>
  <si>
    <t>05.01.07.04</t>
  </si>
  <si>
    <t>05.01.07.04.01</t>
  </si>
  <si>
    <t>05.01.07.05</t>
  </si>
  <si>
    <t>05.01.07.05.01</t>
  </si>
  <si>
    <t>05.01.07.06</t>
  </si>
  <si>
    <t>05.01.07.06.01</t>
  </si>
  <si>
    <t>05.01.07.07</t>
  </si>
  <si>
    <t>05.01.07.07.01</t>
  </si>
  <si>
    <t>05.01.07.08</t>
  </si>
  <si>
    <t>Pendampingan Akreditasi QS</t>
  </si>
  <si>
    <t>05.01.07.08.01</t>
  </si>
  <si>
    <t>05.01.08</t>
  </si>
  <si>
    <t>05.01.08.01</t>
  </si>
  <si>
    <t>05.01.08.01.01</t>
  </si>
  <si>
    <t>05.01.08.02</t>
  </si>
  <si>
    <t>05.01.08.02.01</t>
  </si>
  <si>
    <t>05.01.08.03</t>
  </si>
  <si>
    <t>05.01.08.03.01</t>
  </si>
  <si>
    <t>05.01.08.04</t>
  </si>
  <si>
    <t>05.01.08.04.01</t>
  </si>
  <si>
    <t>05.01.08.05</t>
  </si>
  <si>
    <t>05.01.08.05.01</t>
  </si>
  <si>
    <t>05.01.08.06</t>
  </si>
  <si>
    <t>05.01.08.06.01</t>
  </si>
  <si>
    <t>05.01.08.07</t>
  </si>
  <si>
    <t>05.01.08.07.01</t>
  </si>
  <si>
    <t>05.01.08.08</t>
  </si>
  <si>
    <t>05.01.08.08.01</t>
  </si>
  <si>
    <t>05.01.09</t>
  </si>
  <si>
    <t>05.01.09.01</t>
  </si>
  <si>
    <t>05.01.09.01.01</t>
  </si>
  <si>
    <t>05.01.09.02</t>
  </si>
  <si>
    <t>05.01.09.02.01</t>
  </si>
  <si>
    <t>05.01.09.03</t>
  </si>
  <si>
    <t>05.01.09.03.01</t>
  </si>
  <si>
    <t>05.01.09.04</t>
  </si>
  <si>
    <t>05.01.09.04.01</t>
  </si>
  <si>
    <t>05.01.09.05</t>
  </si>
  <si>
    <t>05.01.09.05.01</t>
  </si>
  <si>
    <t>05.01.09.06</t>
  </si>
  <si>
    <t>Penyusunan Borang dan pengajuan QS</t>
  </si>
  <si>
    <t>05.01.09.06.01</t>
  </si>
  <si>
    <t>05.01.09.07</t>
  </si>
  <si>
    <t>05.01.09.07.01</t>
  </si>
  <si>
    <t>05.01.09.08</t>
  </si>
  <si>
    <t>05.01.09.08.01</t>
  </si>
  <si>
    <t>05.02</t>
  </si>
  <si>
    <t>Teknologi Informasi dan Komunikasi</t>
  </si>
  <si>
    <t>05.02.01</t>
  </si>
  <si>
    <t>05.02.01.01</t>
  </si>
  <si>
    <t>Pengembangan Sistem Informasi Pangkalan Data Pendidikan Tinggi (SI-PD Dikti) UMY</t>
  </si>
  <si>
    <t>05.02.01.01.01</t>
  </si>
  <si>
    <t>Sistem Informasi Pangkalan Data Pendidikan Tinggi (SI-PD Dikti) UMY</t>
  </si>
  <si>
    <t>05.02.01.02</t>
  </si>
  <si>
    <t>Penyempurnaan Konten Website UMY</t>
  </si>
  <si>
    <t>05.02.01.02.01</t>
  </si>
  <si>
    <t>Dokumen Penyempurnaan Konten Website UMY</t>
  </si>
  <si>
    <t>05.02.01.03</t>
  </si>
  <si>
    <t>Peningkatan Bandwidth</t>
  </si>
  <si>
    <t>05.02.01.03.01</t>
  </si>
  <si>
    <t>Laporan peningkatan Bandwidth</t>
  </si>
  <si>
    <t>05.02.01.04</t>
  </si>
  <si>
    <t>Pengembangan infrastruktur jaringan IT</t>
  </si>
  <si>
    <t>05.02.01.07.01</t>
  </si>
  <si>
    <t>Dedicated Server Room</t>
  </si>
  <si>
    <t>05.02.01.05</t>
  </si>
  <si>
    <t>Pengadaan Peralatan hardware dan software jaringan</t>
  </si>
  <si>
    <t>05.02.01.10.01</t>
  </si>
  <si>
    <t>Peralatan Firewall (Appliance)</t>
  </si>
  <si>
    <t>05.02.01.06</t>
  </si>
  <si>
    <t>Pengadaan Sistem Self-Authentication untuk Tamu UMY</t>
  </si>
  <si>
    <t>05.02.01.11.01</t>
  </si>
  <si>
    <t>Sistem Self-Authentication untuk Tamu UMY</t>
  </si>
  <si>
    <t>05.02.01.07</t>
  </si>
  <si>
    <t>Pengembangan Apikasi proses bisnis</t>
  </si>
  <si>
    <t>05.02.01.12.01</t>
  </si>
  <si>
    <t>Sistem Informasi Keuangan Meliputi Nomenklatur, Koding, MA, Kode Rekening, dll.</t>
  </si>
  <si>
    <t>05.02.01.08</t>
  </si>
  <si>
    <t>Perencanaan sistem TIK</t>
  </si>
  <si>
    <t>05.02.01.15.01</t>
  </si>
  <si>
    <t>Laporan Evaluasi Sistem Asesmen Berbasis IT</t>
  </si>
  <si>
    <t>05.02.01.09</t>
  </si>
  <si>
    <t>Pengelolaan sistem TIK</t>
  </si>
  <si>
    <t>05.02.01.16.01</t>
  </si>
  <si>
    <t>Disain Sistem Borang Akreditasi Berbasis IT</t>
  </si>
  <si>
    <t>05.02.01.10</t>
  </si>
  <si>
    <t>05.02.01.19.01</t>
  </si>
  <si>
    <t>Sistem online skripsi, tesis, desertasi, laporan penelitian dan makalah seminar</t>
  </si>
  <si>
    <t>05.02.01.11</t>
  </si>
  <si>
    <t>05.02.01.20.01</t>
  </si>
  <si>
    <t>Akun data base E-Journal, Jurnal cetak terakreditasi Dikti, sosialisasi informasi on-line</t>
  </si>
  <si>
    <t>05.02.01.12</t>
  </si>
  <si>
    <t>05.02.01.21.01</t>
  </si>
  <si>
    <t>05.02.01.13</t>
  </si>
  <si>
    <t>05.02.01.22.01</t>
  </si>
  <si>
    <t>05.02.01.14</t>
  </si>
  <si>
    <t>Pengadaan bahan pustaka digital</t>
  </si>
  <si>
    <t>05.02.01.23.01</t>
  </si>
  <si>
    <t>Bahan pustaka digital</t>
  </si>
  <si>
    <t>05.02.01.15</t>
  </si>
  <si>
    <t>05.02.01.24.01</t>
  </si>
  <si>
    <t>Data base E-Journal, Jurnal cetak terakreditasi Dikti, sosialisasi informasi on-line</t>
  </si>
  <si>
    <t>05.02.02</t>
  </si>
  <si>
    <t>05.02.02.01</t>
  </si>
  <si>
    <t>05.02.02.01.01</t>
  </si>
  <si>
    <t>05.02.02.02</t>
  </si>
  <si>
    <t>05.02.02.02.01</t>
  </si>
  <si>
    <t>05.02.02.03</t>
  </si>
  <si>
    <t>5.02.02.03.01</t>
  </si>
  <si>
    <t>05.02.02.04</t>
  </si>
  <si>
    <t>05.02.02.04.01</t>
  </si>
  <si>
    <t>05.02.02.05</t>
  </si>
  <si>
    <t>Monitoring dan Evaluasi Program Hibah Kompetisi (PHK)</t>
  </si>
  <si>
    <t>05.02.02.05.01</t>
  </si>
  <si>
    <t>05.02.02.06</t>
  </si>
  <si>
    <t>Pelaksanaan Komite Anggaran</t>
  </si>
  <si>
    <t>05.02.02.06.01</t>
  </si>
  <si>
    <t>05.02.02.07</t>
  </si>
  <si>
    <t>Penyusunan Borang Evaluasi SPMI Dikti</t>
  </si>
  <si>
    <t>05.02.02.07.01</t>
  </si>
  <si>
    <t>05.02.02.08</t>
  </si>
  <si>
    <t>Penyusunan Borang Direktori Perguruan Tinggi Muhammadiyah (PTM)</t>
  </si>
  <si>
    <t>05.02.02.08.01</t>
  </si>
  <si>
    <t>05.02.02.09</t>
  </si>
  <si>
    <t>05.02.02.09.01</t>
  </si>
  <si>
    <t>05.02.02.10</t>
  </si>
  <si>
    <t>Pendampingan Akreditasi Prodi dan Institusi</t>
  </si>
  <si>
    <t>05.02.02.10.01</t>
  </si>
  <si>
    <t>05.02.02.11</t>
  </si>
  <si>
    <t>Dana Pendamping Hibah/PHK</t>
  </si>
  <si>
    <t>05.02.02.11.01</t>
  </si>
  <si>
    <t>05.02.02.12</t>
  </si>
  <si>
    <t>Pengembangan Sistem Informasi Terintegrasi</t>
  </si>
  <si>
    <t>05.02.02.12.01</t>
  </si>
  <si>
    <t>05.02.03</t>
  </si>
  <si>
    <t>05.02.03.01</t>
  </si>
  <si>
    <t>05.02.03.01.01</t>
  </si>
  <si>
    <t>05.02.03.02</t>
  </si>
  <si>
    <t>05.02.03.02.01</t>
  </si>
  <si>
    <t>05.02.03.03</t>
  </si>
  <si>
    <t>05.02.03.03.01</t>
  </si>
  <si>
    <t>05.02.03.04</t>
  </si>
  <si>
    <t>05.02.03.04.01</t>
  </si>
  <si>
    <t>05.02.03.05</t>
  </si>
  <si>
    <t>05.02.03.05.01</t>
  </si>
  <si>
    <t>05.02.03.06</t>
  </si>
  <si>
    <t>05.02.03.06.01</t>
  </si>
  <si>
    <t>05.02.03.07</t>
  </si>
  <si>
    <t>Pendampingan Peningkatan ranking 4ICU</t>
  </si>
  <si>
    <t>05.02.03.07.01</t>
  </si>
  <si>
    <t>Laporan Pendampingan Peningkatan ranking 4ICU</t>
  </si>
  <si>
    <t>05.02.03.08</t>
  </si>
  <si>
    <t>Pemberian Dana Pendamping</t>
  </si>
  <si>
    <t>05.02.03.08.01</t>
  </si>
  <si>
    <t>Dana Pendamping</t>
  </si>
  <si>
    <t>05.02.04</t>
  </si>
  <si>
    <t>05.02.04.01</t>
  </si>
  <si>
    <t>05.02.04.01.01</t>
  </si>
  <si>
    <t>05.02.04.02</t>
  </si>
  <si>
    <t>05.02.04.02.01</t>
  </si>
  <si>
    <t>05.02.04.03</t>
  </si>
  <si>
    <t>05.02.04.03.01</t>
  </si>
  <si>
    <t>05.02.04.04</t>
  </si>
  <si>
    <t>05.02.04.04.01</t>
  </si>
  <si>
    <t>05.02.04.05</t>
  </si>
  <si>
    <t>05.02.04.05.01</t>
  </si>
  <si>
    <t>05.02.04.06</t>
  </si>
  <si>
    <t>05.02.04.06.01</t>
  </si>
  <si>
    <t>05.02.04.07</t>
  </si>
  <si>
    <t>Pendampingan Peningkatan ranking Webometric</t>
  </si>
  <si>
    <t>05.02.04.07.01</t>
  </si>
  <si>
    <t>Laporan Pendampingan Peningkatan Ranking Webometric</t>
  </si>
  <si>
    <t>05.02.04.08</t>
  </si>
  <si>
    <t>05.02.04.08.01</t>
  </si>
  <si>
    <t>05.03</t>
  </si>
  <si>
    <t xml:space="preserve">Kerjasama </t>
  </si>
  <si>
    <t>05.03.01</t>
  </si>
  <si>
    <t>05.03.01.01</t>
  </si>
  <si>
    <t>Inisiasi kerjasama dengan unversitas top 500</t>
  </si>
  <si>
    <t>05.03.01.01.01</t>
  </si>
  <si>
    <t>MoU dengan unversitas top 500</t>
  </si>
  <si>
    <t>05.03.02</t>
  </si>
  <si>
    <t>05.03.02.01</t>
  </si>
  <si>
    <t>Rekruitmen untuk Tenaga Kerja Asing</t>
  </si>
  <si>
    <t>05.03.02.01.01</t>
  </si>
  <si>
    <t>SK Tenaga Kerja Asing</t>
  </si>
  <si>
    <t>05.03.02.02</t>
  </si>
  <si>
    <t>Penyusunan sistem upah Tenaga Kerja Asing</t>
  </si>
  <si>
    <t>05.03.02.02.01</t>
  </si>
  <si>
    <t>SK gaji Tenaga Kerja Asing</t>
  </si>
  <si>
    <t>05.03.02.03</t>
  </si>
  <si>
    <t>Pengadaan layanan untuk Tenaga Kerja Asing</t>
  </si>
  <si>
    <t>05.03.02.03.01</t>
  </si>
  <si>
    <t>Fasilitas Tenaga Kerja Asing</t>
  </si>
  <si>
    <t>05.03.02.04</t>
  </si>
  <si>
    <t>Penyusunan sistem rekrutmen Tenaga Kerja Asing</t>
  </si>
  <si>
    <t>05.03.02.04.01</t>
  </si>
  <si>
    <t>Dokumen  sistem rekrutmen Tenaga Kerja Asing</t>
  </si>
  <si>
    <t>05.03.03</t>
  </si>
  <si>
    <t>05.03.03.01</t>
  </si>
  <si>
    <t>05.03.03.01.01</t>
  </si>
  <si>
    <t>05.03.03.02</t>
  </si>
  <si>
    <t>05.03.03.02.01</t>
  </si>
  <si>
    <t>Dokumen/video Company Profile</t>
  </si>
  <si>
    <t>05.03.03.03</t>
  </si>
  <si>
    <t>05.03.03.03.01</t>
  </si>
  <si>
    <t>Leaflet dan Pamflet</t>
  </si>
  <si>
    <t>05.03.03.04</t>
  </si>
  <si>
    <t>05.03.03.04.01</t>
  </si>
  <si>
    <t>Laporan keikutsertaan pameran pendidikan</t>
  </si>
  <si>
    <t>05.03.03.05</t>
  </si>
  <si>
    <t>05.03.03.05.01</t>
  </si>
  <si>
    <t>05.03.03.06</t>
  </si>
  <si>
    <t>05.03.03.06.01</t>
  </si>
  <si>
    <t>05.03.03.07</t>
  </si>
  <si>
    <t>Pemberian beasiswa kepada mahasiswa</t>
  </si>
  <si>
    <t>05.03.03.07.01</t>
  </si>
  <si>
    <t>SK Beasiswa kepada mahasiswa</t>
  </si>
  <si>
    <t>05.03.03.08</t>
  </si>
  <si>
    <t>Peningkatan efektifitas strategi rekrutmen calon mahasiswa asing</t>
  </si>
  <si>
    <t>05.03.03.08.01</t>
  </si>
  <si>
    <t>Laporan Peningkatan efektifitas strategi rekrutmen calon mahasiswa asing</t>
  </si>
  <si>
    <t>05.03.03.09</t>
  </si>
  <si>
    <t>Peningkatan Kualitas koordinasi penerimaan mahasiswa Asing</t>
  </si>
  <si>
    <t>05.03.03.09.01</t>
  </si>
  <si>
    <t>Laporan Peningkatan Kualitas koordinasi penerimaan mahasiswa Asing</t>
  </si>
  <si>
    <t>05.03.03.10</t>
  </si>
  <si>
    <t>05.03.03.10.01</t>
  </si>
  <si>
    <t>05.03.03.11</t>
  </si>
  <si>
    <t>05.03.03.11.01</t>
  </si>
  <si>
    <t>05.03.03.12</t>
  </si>
  <si>
    <t>Promosi Internal (Pride &amp; satisfaction para dosen, karyawan).</t>
  </si>
  <si>
    <t>05.03.03.12.01</t>
  </si>
  <si>
    <t>05.03.03.13</t>
  </si>
  <si>
    <t xml:space="preserve">Promosi dan Pengembangan Fakultas dan pascasarjana secara vertikal dan horisontal </t>
  </si>
  <si>
    <t>05.03.03.13.01</t>
  </si>
  <si>
    <t xml:space="preserve">Laporan Promosi dan Pengembangan Fakultas dan pascasarjana secara vertikal dan horisontal </t>
  </si>
  <si>
    <t>05.03.03.14</t>
  </si>
  <si>
    <t>Inisiasi kelas Internasional</t>
  </si>
  <si>
    <t>05.03.03.14.01</t>
  </si>
  <si>
    <t>Kelas Internasional</t>
  </si>
  <si>
    <t>05.03.03.15</t>
  </si>
  <si>
    <t>Penyusunan Mekanisme Penerimaan Mahasiswa Asing</t>
  </si>
  <si>
    <t>05.03.03.15.01</t>
  </si>
  <si>
    <t>Draft Mekanisme Penerimaan Mahasiswa Asing</t>
  </si>
  <si>
    <t>05.03.03.16</t>
  </si>
  <si>
    <t>Seleksi penerimaan mahasiswa asing</t>
  </si>
  <si>
    <t>05.03.03.16.01</t>
  </si>
  <si>
    <t>SK mahasiswa asing</t>
  </si>
  <si>
    <t>05.03.03.17</t>
  </si>
  <si>
    <t>Penyusunan tata kelola mahasiswa asing</t>
  </si>
  <si>
    <t>05.03.03.17.01</t>
  </si>
  <si>
    <t>Draft tata kelola mahasiswa asing</t>
  </si>
  <si>
    <t>05.03.03.18</t>
  </si>
  <si>
    <t>Pendampingan unit kerja untuk pengembangan kerjasama internasional</t>
  </si>
  <si>
    <t>05.03.03.18.01</t>
  </si>
  <si>
    <t>Laporan Pendampingan unit kerja untuk pengembangan kerjasama internasional</t>
  </si>
  <si>
    <t>05.03.03.19</t>
  </si>
  <si>
    <t>Pembuatan Cinderamata untuk tamu</t>
  </si>
  <si>
    <t>05.03.03.19.01</t>
  </si>
  <si>
    <t>Cinderamata untuk tamu</t>
  </si>
  <si>
    <t>Intrenasionalisasi</t>
  </si>
  <si>
    <t>05.03.04</t>
  </si>
  <si>
    <t>05.03.04.01</t>
  </si>
  <si>
    <t>05.03.04.01.01</t>
  </si>
  <si>
    <t>05.03.04.02</t>
  </si>
  <si>
    <t>05.03.04.02.01</t>
  </si>
  <si>
    <t>05.03.04.03</t>
  </si>
  <si>
    <t>Pembukaan program untuk mahasiswa asing part time dan full time</t>
  </si>
  <si>
    <t>05.03.04.03.01</t>
  </si>
  <si>
    <t>Program untuk mahasiswa asing part time dan full time</t>
  </si>
  <si>
    <t>05.03.04.04</t>
  </si>
  <si>
    <t>Pemberian Subsidi Peserta Pertukaran Mahasiswa</t>
  </si>
  <si>
    <t>05.03.04.04.01</t>
  </si>
  <si>
    <t>Subsidi Peserta Pertukaran Mahasiswa</t>
  </si>
  <si>
    <t>05.03.04.05</t>
  </si>
  <si>
    <t>Inisiasi Kerjasama dengan institusi Internasional</t>
  </si>
  <si>
    <t>05.03.04.05.01</t>
  </si>
  <si>
    <t>MoU Kerjasama dengan institusi Internasional</t>
  </si>
  <si>
    <t>05.03.04.06</t>
  </si>
  <si>
    <t>Realisasi kerjasama dengan institusi internasional</t>
  </si>
  <si>
    <t>05.03.04.06.01</t>
  </si>
  <si>
    <t>Laporan Kegiatan kerjasama dengan institusi internasional</t>
  </si>
  <si>
    <t>05.03.04.07</t>
  </si>
  <si>
    <t>Penyusunan Mekanisme Pertukaran Mahasiswa</t>
  </si>
  <si>
    <t>05.03.04.07.01</t>
  </si>
  <si>
    <t>Draft Mekanisme Pertukaran Mahasiswa</t>
  </si>
  <si>
    <t>05.03.04.08</t>
  </si>
  <si>
    <t>05.03.04.08.01</t>
  </si>
  <si>
    <t>SK mahasiswa inbound</t>
  </si>
  <si>
    <t>05.03.04.09</t>
  </si>
  <si>
    <t>05.03.04.09.01</t>
  </si>
  <si>
    <t>05.03.04.10</t>
  </si>
  <si>
    <t>05.03.04.10.01</t>
  </si>
  <si>
    <t>Cindera Mata</t>
  </si>
  <si>
    <t>05.03.05</t>
  </si>
  <si>
    <t>05.03.05.01</t>
  </si>
  <si>
    <t>05.03.05.01.01</t>
  </si>
  <si>
    <t>05.03.05.02</t>
  </si>
  <si>
    <t>05.03.05.02.01</t>
  </si>
  <si>
    <t>05.03.05.03</t>
  </si>
  <si>
    <t>05.03.05.03.01</t>
  </si>
  <si>
    <t>05.03.05.04</t>
  </si>
  <si>
    <t>05.03.05.04.01</t>
  </si>
  <si>
    <t>05.03.05.05</t>
  </si>
  <si>
    <t>05.03.05.05.01</t>
  </si>
  <si>
    <t>05.03.05.06</t>
  </si>
  <si>
    <t>05.03.05.06.01</t>
  </si>
  <si>
    <t>05.03.05.07</t>
  </si>
  <si>
    <t>05.03.05.07.01</t>
  </si>
  <si>
    <t>05.03.05.08</t>
  </si>
  <si>
    <t>05.03.05.08.01</t>
  </si>
  <si>
    <t>SK mahasiswa outbound</t>
  </si>
  <si>
    <t>05.03.05.09</t>
  </si>
  <si>
    <t>05.03.05.09.01</t>
  </si>
  <si>
    <t>05.03.05.10</t>
  </si>
  <si>
    <t>05.03.05.10.01</t>
  </si>
  <si>
    <t>Cinderamata</t>
  </si>
  <si>
    <t xml:space="preserve">Pengadaan Alat Laboratorium </t>
  </si>
  <si>
    <t xml:space="preserve">Pengadaan IT Universitas </t>
  </si>
  <si>
    <t>Biaya Pencetakan agenda dan kalender</t>
  </si>
  <si>
    <t>Biaya Pencetakan kartu lebaran</t>
  </si>
  <si>
    <t>Biaya Pencetakan piagam, sertifikat, ijazah</t>
  </si>
  <si>
    <t>Biaya Pencetakan kop surat/amplop/ stopmap/ undangan</t>
  </si>
  <si>
    <t>Biaya Pencetakan formulir</t>
  </si>
  <si>
    <t>PPS/MIP</t>
  </si>
  <si>
    <t>PPS/MK</t>
  </si>
  <si>
    <t>PPS/MM</t>
  </si>
  <si>
    <t>PPS/MMR</t>
  </si>
  <si>
    <t>PPS/MPHI</t>
  </si>
  <si>
    <t>PPS/MSI</t>
  </si>
  <si>
    <t>PPS/PI (S3)</t>
  </si>
  <si>
    <t>PPS/PPI (S3)</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</si>
</sst>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b/>
      <sz val="11"/>
      <color theme="1"/>
      <name val="Calibri"/>
      <family val="2"/>
      <scheme val="minor"/>
    </font>
    <font>
      <b/>
      <sz val="12"/>
      <color theme="1"/>
      <name val="Calibri"/>
      <family val="2"/>
      <charset val="134"/>
      <scheme val="minor"/>
    </font>
    <font>
      <b/>
      <sz val="12"/>
      <name val="Calibri"/>
      <family val="2"/>
      <charset val="134"/>
      <scheme val="minor"/>
    </font>
    <font>
      <b/>
      <sz val="12"/>
      <color theme="1"/>
      <name val="Calibri"/>
      <family val="2"/>
      <scheme val="minor"/>
    </font>
    <font>
      <sz val="11"/>
      <name val="Calibri"/>
      <family val="2"/>
      <scheme val="minor"/>
    </font>
    <font>
      <sz val="11"/>
      <color rgb="FF000000"/>
      <name val="Calibri"/>
      <family val="2"/>
      <scheme val="minor"/>
    </font>
    <font>
      <sz val="12"/>
      <color rgb="FF000000"/>
      <name val="Calibri"/>
      <family val="2"/>
      <charset val="134"/>
      <scheme val="minor"/>
    </font>
    <font>
      <u/>
      <sz val="11"/>
      <color theme="10"/>
      <name val="Calibri"/>
      <family val="2"/>
      <scheme val="minor"/>
    </font>
    <font>
      <u/>
      <sz val="11"/>
      <color theme="11"/>
      <name val="Calibri"/>
      <family val="2"/>
      <scheme val="minor"/>
    </font>
    <font>
      <sz val="11"/>
      <color rgb="FFFF0000"/>
      <name val="Calibri"/>
      <family val="2"/>
      <scheme val="minor"/>
    </font>
    <font>
      <sz val="11"/>
      <color rgb="FF000000"/>
      <name val="Calibri"/>
      <family val="2"/>
      <charset val="134"/>
      <scheme val="minor"/>
    </font>
    <font>
      <b/>
      <sz val="11"/>
      <name val="Calibri"/>
      <family val="2"/>
      <scheme val="minor"/>
    </font>
    <font>
      <sz val="12"/>
      <color theme="1"/>
      <name val="Calibri"/>
      <family val="2"/>
      <charset val="134"/>
      <scheme val="minor"/>
    </font>
    <font>
      <b/>
      <sz val="11"/>
      <color rgb="FF000000"/>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s>
  <cellStyleXfs count="5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337">
    <xf numFmtId="0" fontId="0" fillId="0" borderId="0" xfId="0"/>
    <xf numFmtId="0" fontId="2" fillId="2" borderId="0" xfId="0" applyFont="1" applyFill="1"/>
    <xf numFmtId="0" fontId="3" fillId="2" borderId="0" xfId="0" applyFont="1" applyFill="1"/>
    <xf numFmtId="0" fontId="2" fillId="2" borderId="0" xfId="0" applyFont="1" applyFill="1" applyAlignment="1">
      <alignment horizontal="center" vertical="center"/>
    </xf>
    <xf numFmtId="49" fontId="0" fillId="0" borderId="0" xfId="0" applyNumberFormat="1"/>
    <xf numFmtId="49" fontId="1" fillId="0" borderId="0" xfId="0" applyNumberFormat="1" applyFont="1"/>
    <xf numFmtId="49" fontId="0" fillId="0" borderId="0" xfId="0" applyNumberFormat="1" applyFill="1"/>
    <xf numFmtId="0" fontId="2" fillId="2" borderId="0" xfId="0" applyFont="1" applyFill="1" applyAlignment="1">
      <alignment horizontal="center"/>
    </xf>
    <xf numFmtId="0" fontId="2" fillId="0" borderId="0" xfId="0" applyFont="1"/>
    <xf numFmtId="0" fontId="2" fillId="0" borderId="0" xfId="0" applyFont="1" applyAlignment="1">
      <alignment horizontal="center" vertical="center"/>
    </xf>
    <xf numFmtId="0" fontId="0" fillId="0" borderId="0" xfId="0" applyAlignment="1">
      <alignment horizontal="left" vertical="top"/>
    </xf>
    <xf numFmtId="49" fontId="0" fillId="0" borderId="0" xfId="0" applyNumberFormat="1" applyAlignment="1">
      <alignment horizontal="left" vertical="top"/>
    </xf>
    <xf numFmtId="0" fontId="0" fillId="0" borderId="0" xfId="0" applyAlignment="1">
      <alignment horizontal="left"/>
    </xf>
    <xf numFmtId="0" fontId="0" fillId="0" borderId="0" xfId="0" applyFill="1"/>
    <xf numFmtId="0" fontId="0" fillId="0" borderId="0" xfId="0" applyFill="1" applyAlignment="1">
      <alignment horizontal="left"/>
    </xf>
    <xf numFmtId="49" fontId="0" fillId="0" borderId="0" xfId="0" applyNumberFormat="1" applyAlignment="1">
      <alignment vertical="top"/>
    </xf>
    <xf numFmtId="0" fontId="2" fillId="0" borderId="0" xfId="0" applyFont="1" applyAlignment="1">
      <alignment horizontal="left"/>
    </xf>
    <xf numFmtId="0" fontId="0" fillId="0" borderId="0" xfId="0" applyAlignment="1">
      <alignment horizontal="center" vertical="top"/>
    </xf>
    <xf numFmtId="0" fontId="0" fillId="0" borderId="0" xfId="0" applyAlignment="1">
      <alignment wrapText="1"/>
    </xf>
    <xf numFmtId="20" fontId="0" fillId="0" borderId="0" xfId="0" applyNumberFormat="1"/>
    <xf numFmtId="0" fontId="0" fillId="0" borderId="0" xfId="0" applyNumberFormat="1"/>
    <xf numFmtId="20" fontId="0" fillId="3" borderId="0" xfId="0" applyNumberFormat="1" applyFont="1" applyFill="1"/>
    <xf numFmtId="0" fontId="0" fillId="3" borderId="0" xfId="0" applyFont="1" applyFill="1"/>
    <xf numFmtId="46" fontId="0" fillId="0" borderId="0" xfId="0" applyNumberFormat="1"/>
    <xf numFmtId="9" fontId="0" fillId="0" borderId="0" xfId="0" applyNumberFormat="1"/>
    <xf numFmtId="0" fontId="0" fillId="0" borderId="0" xfId="0" applyFill="1" applyAlignment="1">
      <alignment wrapText="1"/>
    </xf>
    <xf numFmtId="20" fontId="0" fillId="0" borderId="0" xfId="0" applyNumberFormat="1" applyFill="1"/>
    <xf numFmtId="46" fontId="0" fillId="0" borderId="0" xfId="0" applyNumberFormat="1" applyFill="1"/>
    <xf numFmtId="0" fontId="0" fillId="5" borderId="1" xfId="0" applyFill="1" applyBorder="1" applyAlignment="1">
      <alignment wrapText="1"/>
    </xf>
    <xf numFmtId="49" fontId="0" fillId="5" borderId="1" xfId="0" applyNumberFormat="1" applyFill="1" applyBorder="1"/>
    <xf numFmtId="0" fontId="0" fillId="5" borderId="1" xfId="0" applyFill="1" applyBorder="1"/>
    <xf numFmtId="49" fontId="0" fillId="5" borderId="1" xfId="0" applyNumberFormat="1" applyFill="1" applyBorder="1" applyAlignment="1">
      <alignment wrapText="1"/>
    </xf>
    <xf numFmtId="49" fontId="1" fillId="0" borderId="0" xfId="0" applyNumberFormat="1" applyFont="1" applyAlignment="1">
      <alignment vertical="top"/>
    </xf>
    <xf numFmtId="0" fontId="1" fillId="0" borderId="0" xfId="0" applyFont="1"/>
    <xf numFmtId="0" fontId="0" fillId="0" borderId="0" xfId="0" applyFill="1" applyAlignment="1">
      <alignment horizontal="left" vertical="top" wrapText="1"/>
    </xf>
    <xf numFmtId="0" fontId="0" fillId="0" borderId="0" xfId="0" applyAlignment="1">
      <alignment vertical="top" wrapText="1"/>
    </xf>
    <xf numFmtId="0" fontId="0" fillId="0" borderId="0" xfId="0" applyAlignment="1">
      <alignment vertical="top"/>
    </xf>
    <xf numFmtId="20" fontId="0" fillId="0" borderId="0" xfId="0" applyNumberFormat="1" applyAlignment="1">
      <alignment vertical="top"/>
    </xf>
    <xf numFmtId="49" fontId="0" fillId="0" borderId="0" xfId="0" applyNumberFormat="1" applyAlignment="1">
      <alignment vertical="top" wrapText="1"/>
    </xf>
    <xf numFmtId="0" fontId="0" fillId="0" borderId="0" xfId="0" applyNumberFormat="1" applyAlignment="1">
      <alignment vertical="top"/>
    </xf>
    <xf numFmtId="20" fontId="0" fillId="3" borderId="0" xfId="0" applyNumberFormat="1" applyFont="1" applyFill="1" applyAlignment="1">
      <alignment vertical="top"/>
    </xf>
    <xf numFmtId="0" fontId="0" fillId="3" borderId="0" xfId="0" applyFont="1" applyFill="1" applyAlignment="1">
      <alignment vertical="top"/>
    </xf>
    <xf numFmtId="46" fontId="0" fillId="0" borderId="0" xfId="0" applyNumberFormat="1" applyAlignment="1">
      <alignment vertical="top"/>
    </xf>
    <xf numFmtId="9" fontId="0" fillId="0" borderId="0" xfId="0" applyNumberFormat="1" applyAlignment="1">
      <alignment vertical="top"/>
    </xf>
    <xf numFmtId="49" fontId="0" fillId="0" borderId="1" xfId="0" applyNumberFormat="1" applyFill="1" applyBorder="1"/>
    <xf numFmtId="49" fontId="0" fillId="5" borderId="1" xfId="0" applyNumberFormat="1" applyFill="1" applyBorder="1" applyAlignment="1">
      <alignment vertical="top"/>
    </xf>
    <xf numFmtId="49" fontId="0" fillId="5" borderId="1" xfId="0" applyNumberFormat="1" applyFill="1" applyBorder="1" applyAlignment="1">
      <alignment horizontal="left" vertical="top"/>
    </xf>
    <xf numFmtId="49" fontId="0" fillId="5" borderId="1" xfId="0" applyNumberFormat="1" applyFill="1" applyBorder="1" applyAlignment="1">
      <alignment vertical="top" wrapText="1"/>
    </xf>
    <xf numFmtId="0" fontId="0" fillId="5" borderId="1" xfId="0" applyFill="1" applyBorder="1" applyAlignment="1">
      <alignment vertical="top"/>
    </xf>
    <xf numFmtId="0" fontId="1" fillId="0" borderId="0" xfId="0" applyFont="1" applyFill="1"/>
    <xf numFmtId="0" fontId="2" fillId="0" borderId="0" xfId="0" applyFont="1" applyAlignment="1">
      <alignment vertical="top"/>
    </xf>
    <xf numFmtId="0" fontId="0" fillId="4" borderId="0" xfId="0" applyFill="1"/>
    <xf numFmtId="0" fontId="1" fillId="6" borderId="1" xfId="0" applyFont="1" applyFill="1" applyBorder="1" applyAlignment="1">
      <alignment wrapText="1"/>
    </xf>
    <xf numFmtId="0" fontId="1" fillId="6" borderId="1" xfId="0" applyFont="1" applyFill="1" applyBorder="1"/>
    <xf numFmtId="0" fontId="0" fillId="7" borderId="1" xfId="0" applyFill="1" applyBorder="1" applyAlignment="1">
      <alignment wrapText="1"/>
    </xf>
    <xf numFmtId="0" fontId="0" fillId="7" borderId="1" xfId="0" applyFill="1" applyBorder="1" applyAlignment="1">
      <alignment horizontal="center" vertical="center"/>
    </xf>
    <xf numFmtId="0" fontId="0" fillId="7" borderId="1" xfId="0" applyFill="1" applyBorder="1" applyAlignment="1">
      <alignment horizontal="center" vertical="center" wrapText="1"/>
    </xf>
    <xf numFmtId="0" fontId="0" fillId="7" borderId="1" xfId="0" applyFill="1" applyBorder="1"/>
    <xf numFmtId="9" fontId="0" fillId="7" borderId="1" xfId="0" applyNumberFormat="1" applyFill="1" applyBorder="1" applyAlignment="1">
      <alignment horizontal="center" vertical="center"/>
    </xf>
    <xf numFmtId="0" fontId="0" fillId="7" borderId="1" xfId="0" applyFill="1" applyBorder="1" applyAlignment="1">
      <alignment horizontal="right"/>
    </xf>
    <xf numFmtId="0" fontId="0" fillId="7" borderId="1" xfId="0" applyFill="1" applyBorder="1" applyAlignment="1">
      <alignment horizontal="right" vertical="center"/>
    </xf>
    <xf numFmtId="9" fontId="0" fillId="7" borderId="1" xfId="0" applyNumberFormat="1" applyFill="1" applyBorder="1" applyAlignment="1">
      <alignment horizontal="right"/>
    </xf>
    <xf numFmtId="0" fontId="10" fillId="7" borderId="1" xfId="0" applyFont="1" applyFill="1" applyBorder="1" applyAlignment="1">
      <alignment horizontal="right"/>
    </xf>
    <xf numFmtId="3" fontId="0" fillId="7" borderId="1" xfId="0" applyNumberFormat="1" applyFill="1" applyBorder="1" applyAlignment="1">
      <alignment horizontal="right"/>
    </xf>
    <xf numFmtId="0" fontId="0" fillId="7" borderId="1" xfId="0" applyFill="1" applyBorder="1" applyAlignment="1">
      <alignment horizontal="center" wrapText="1"/>
    </xf>
    <xf numFmtId="0" fontId="0" fillId="0" borderId="1" xfId="0" applyBorder="1" applyAlignment="1">
      <alignment wrapText="1"/>
    </xf>
    <xf numFmtId="0" fontId="0" fillId="0" borderId="1" xfId="0" applyBorder="1"/>
    <xf numFmtId="0" fontId="0" fillId="0" borderId="1" xfId="0" applyFill="1" applyBorder="1" applyAlignment="1">
      <alignment horizontal="center" vertical="center"/>
    </xf>
    <xf numFmtId="0" fontId="0" fillId="8" borderId="1" xfId="0" applyFill="1" applyBorder="1" applyAlignment="1">
      <alignment wrapText="1"/>
    </xf>
    <xf numFmtId="0" fontId="0" fillId="8" borderId="1" xfId="0" applyFill="1" applyBorder="1"/>
    <xf numFmtId="20" fontId="0" fillId="8" borderId="1" xfId="0" applyNumberFormat="1" applyFill="1" applyBorder="1" applyAlignment="1">
      <alignment horizontal="center" vertical="center"/>
    </xf>
    <xf numFmtId="20" fontId="0" fillId="8" borderId="1" xfId="0" applyNumberFormat="1" applyFill="1" applyBorder="1"/>
    <xf numFmtId="49" fontId="0" fillId="8" borderId="1" xfId="0" applyNumberFormat="1" applyFill="1" applyBorder="1" applyAlignment="1">
      <alignment horizontal="right"/>
    </xf>
    <xf numFmtId="9" fontId="0" fillId="8" borderId="1" xfId="0" applyNumberFormat="1" applyFill="1" applyBorder="1" applyAlignment="1">
      <alignment horizontal="center" vertical="center"/>
    </xf>
    <xf numFmtId="0" fontId="0" fillId="8" borderId="1" xfId="0" applyFill="1" applyBorder="1" applyAlignment="1">
      <alignment horizontal="center" vertical="center"/>
    </xf>
    <xf numFmtId="2" fontId="0" fillId="8" borderId="1" xfId="0" applyNumberFormat="1" applyFill="1" applyBorder="1"/>
    <xf numFmtId="0" fontId="0" fillId="0" borderId="1" xfId="0" applyFill="1" applyBorder="1"/>
    <xf numFmtId="0" fontId="0" fillId="9" borderId="1" xfId="0" applyFill="1" applyBorder="1" applyAlignment="1">
      <alignment wrapText="1"/>
    </xf>
    <xf numFmtId="0" fontId="0" fillId="9" borderId="1" xfId="0" applyFill="1" applyBorder="1"/>
    <xf numFmtId="9" fontId="0" fillId="9" borderId="1" xfId="0" applyNumberFormat="1" applyFill="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wrapText="1"/>
    </xf>
    <xf numFmtId="0" fontId="0" fillId="10" borderId="1" xfId="0" applyFill="1" applyBorder="1"/>
    <xf numFmtId="20" fontId="0" fillId="10" borderId="1" xfId="0" quotePrefix="1" applyNumberFormat="1" applyFill="1" applyBorder="1" applyAlignment="1">
      <alignment horizontal="center" vertical="center"/>
    </xf>
    <xf numFmtId="20" fontId="0" fillId="10" borderId="1" xfId="0" applyNumberFormat="1" applyFill="1" applyBorder="1" applyAlignment="1">
      <alignment horizontal="center" vertical="center"/>
    </xf>
    <xf numFmtId="0" fontId="0" fillId="10" borderId="1" xfId="0" applyNumberFormat="1" applyFill="1" applyBorder="1" applyAlignment="1">
      <alignment horizontal="center" vertical="center"/>
    </xf>
    <xf numFmtId="20" fontId="0" fillId="10" borderId="1" xfId="0" applyNumberFormat="1" applyFont="1" applyFill="1" applyBorder="1" applyAlignment="1">
      <alignment horizontal="center" vertical="center"/>
    </xf>
    <xf numFmtId="0" fontId="0" fillId="10" borderId="1" xfId="0" applyFont="1" applyFill="1" applyBorder="1" applyAlignment="1">
      <alignment horizontal="center" vertical="center"/>
    </xf>
    <xf numFmtId="0" fontId="0" fillId="10" borderId="1" xfId="0" applyFill="1" applyBorder="1" applyAlignment="1">
      <alignment horizontal="center" vertical="center"/>
    </xf>
    <xf numFmtId="46" fontId="0" fillId="10" borderId="1" xfId="0" applyNumberFormat="1" applyFill="1" applyBorder="1" applyAlignment="1">
      <alignment horizontal="center" vertical="center"/>
    </xf>
    <xf numFmtId="9" fontId="0" fillId="10" borderId="1" xfId="0" applyNumberFormat="1" applyFill="1" applyBorder="1" applyAlignment="1">
      <alignment horizontal="center" vertical="center"/>
    </xf>
    <xf numFmtId="46" fontId="0" fillId="10" borderId="1" xfId="0" quotePrefix="1" applyNumberFormat="1" applyFill="1" applyBorder="1" applyAlignment="1">
      <alignment horizontal="center" vertical="center"/>
    </xf>
    <xf numFmtId="0" fontId="0" fillId="11" borderId="1" xfId="0" applyFill="1" applyBorder="1" applyAlignment="1">
      <alignment wrapText="1"/>
    </xf>
    <xf numFmtId="0" fontId="0" fillId="11" borderId="1" xfId="0" applyFill="1" applyBorder="1"/>
    <xf numFmtId="9"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0" fontId="0" fillId="11" borderId="1" xfId="0" applyFill="1" applyBorder="1" applyAlignment="1">
      <alignment horizontal="center" vertical="center" wrapText="1"/>
    </xf>
    <xf numFmtId="49" fontId="0" fillId="0" borderId="0" xfId="0" applyNumberFormat="1" applyFill="1" applyBorder="1" applyAlignment="1">
      <alignment horizontal="left" vertical="top" wrapText="1" shrinkToFit="1"/>
    </xf>
    <xf numFmtId="0" fontId="0" fillId="0" borderId="0" xfId="0" applyFill="1" applyBorder="1" applyAlignment="1">
      <alignment vertical="top"/>
    </xf>
    <xf numFmtId="0" fontId="0" fillId="5" borderId="2" xfId="0" applyFill="1" applyBorder="1"/>
    <xf numFmtId="0" fontId="0" fillId="5" borderId="2" xfId="0" applyFill="1" applyBorder="1" applyAlignment="1">
      <alignment wrapText="1"/>
    </xf>
    <xf numFmtId="0" fontId="0" fillId="0" borderId="7" xfId="0" applyFill="1" applyBorder="1"/>
    <xf numFmtId="0" fontId="0" fillId="2" borderId="1" xfId="0" applyFill="1" applyBorder="1"/>
    <xf numFmtId="0" fontId="0" fillId="2" borderId="0" xfId="0" applyFill="1" applyBorder="1"/>
    <xf numFmtId="0" fontId="0" fillId="0" borderId="0" xfId="0" applyBorder="1"/>
    <xf numFmtId="0" fontId="0" fillId="5" borderId="0" xfId="0" applyFill="1" applyBorder="1" applyAlignment="1">
      <alignment vertical="top" wrapText="1"/>
    </xf>
    <xf numFmtId="49" fontId="0" fillId="5" borderId="0" xfId="0" applyNumberFormat="1" applyFill="1" applyBorder="1"/>
    <xf numFmtId="49" fontId="0" fillId="0" borderId="1" xfId="0" applyNumberFormat="1" applyFill="1" applyBorder="1" applyAlignment="1"/>
    <xf numFmtId="0" fontId="0" fillId="5" borderId="0" xfId="0" applyFill="1" applyBorder="1"/>
    <xf numFmtId="0" fontId="0" fillId="5" borderId="0" xfId="0" applyFill="1" applyBorder="1" applyAlignment="1">
      <alignment wrapText="1"/>
    </xf>
    <xf numFmtId="49" fontId="0" fillId="5" borderId="0" xfId="0" applyNumberFormat="1" applyFill="1" applyBorder="1" applyAlignment="1">
      <alignment wrapText="1"/>
    </xf>
    <xf numFmtId="49" fontId="1" fillId="0" borderId="0" xfId="0" applyNumberFormat="1" applyFont="1" applyBorder="1" applyAlignment="1"/>
    <xf numFmtId="0" fontId="0" fillId="10" borderId="1" xfId="0" applyFill="1" applyBorder="1" applyAlignment="1">
      <alignment horizontal="left" vertical="center" wrapText="1"/>
    </xf>
    <xf numFmtId="0" fontId="0" fillId="0" borderId="0" xfId="0" applyAlignment="1">
      <alignment horizontal="left" vertical="top" wrapText="1"/>
    </xf>
    <xf numFmtId="49" fontId="2" fillId="0" borderId="0" xfId="0" applyNumberFormat="1" applyFont="1" applyAlignment="1">
      <alignment horizontal="left" vertical="top"/>
    </xf>
    <xf numFmtId="49" fontId="0" fillId="0" borderId="0" xfId="0" applyNumberFormat="1" applyAlignment="1">
      <alignment horizontal="left" vertical="top" wrapText="1"/>
    </xf>
    <xf numFmtId="49" fontId="4" fillId="0" borderId="0" xfId="0" applyNumberFormat="1" applyFont="1" applyAlignment="1">
      <alignment horizontal="center" vertical="center"/>
    </xf>
    <xf numFmtId="0" fontId="0" fillId="0" borderId="0" xfId="0" applyAlignment="1">
      <alignment vertical="center"/>
    </xf>
    <xf numFmtId="0" fontId="0" fillId="0" borderId="0" xfId="0" applyAlignment="1">
      <alignment vertical="center" wrapText="1"/>
    </xf>
    <xf numFmtId="49" fontId="0" fillId="0" borderId="0" xfId="0" applyNumberFormat="1" applyAlignment="1">
      <alignment vertical="center"/>
    </xf>
    <xf numFmtId="49" fontId="0" fillId="0" borderId="0" xfId="0" applyNumberFormat="1" applyAlignment="1">
      <alignment horizontal="center" vertical="center"/>
    </xf>
    <xf numFmtId="49" fontId="2" fillId="0" borderId="0" xfId="0" applyNumberFormat="1" applyFont="1" applyAlignment="1">
      <alignment vertical="top"/>
    </xf>
    <xf numFmtId="49" fontId="0" fillId="0" borderId="1" xfId="0" applyNumberFormat="1" applyFill="1" applyBorder="1" applyAlignment="1">
      <alignment vertical="top"/>
    </xf>
    <xf numFmtId="49" fontId="1" fillId="0" borderId="1" xfId="0" applyNumberFormat="1" applyFont="1" applyFill="1" applyBorder="1" applyAlignment="1">
      <alignment vertical="top"/>
    </xf>
    <xf numFmtId="0" fontId="0" fillId="0" borderId="0" xfId="0" applyFill="1" applyBorder="1" applyAlignment="1">
      <alignment wrapText="1"/>
    </xf>
    <xf numFmtId="49" fontId="0" fillId="0" borderId="0" xfId="0" applyNumberFormat="1" applyFill="1" applyBorder="1"/>
    <xf numFmtId="49" fontId="1" fillId="0" borderId="0" xfId="0" applyNumberFormat="1" applyFont="1" applyFill="1" applyBorder="1" applyAlignment="1">
      <alignment horizontal="left" vertical="top"/>
    </xf>
    <xf numFmtId="0" fontId="0" fillId="0" borderId="1" xfId="0" applyFill="1" applyBorder="1" applyAlignment="1">
      <alignment wrapText="1"/>
    </xf>
    <xf numFmtId="0" fontId="0" fillId="0" borderId="0" xfId="0" applyFill="1" applyBorder="1"/>
    <xf numFmtId="49" fontId="0" fillId="0" borderId="1" xfId="0" applyNumberFormat="1" applyFill="1" applyBorder="1" applyAlignment="1">
      <alignment wrapText="1"/>
    </xf>
    <xf numFmtId="49" fontId="1" fillId="0" borderId="1" xfId="0" applyNumberFormat="1" applyFont="1" applyBorder="1" applyAlignment="1">
      <alignment vertical="top"/>
    </xf>
    <xf numFmtId="49" fontId="0" fillId="0" borderId="1" xfId="0" applyNumberFormat="1" applyFill="1" applyBorder="1" applyAlignment="1">
      <alignment horizontal="left" wrapText="1"/>
    </xf>
    <xf numFmtId="0" fontId="0" fillId="5" borderId="4" xfId="0" applyFill="1" applyBorder="1" applyAlignment="1">
      <alignment wrapText="1"/>
    </xf>
    <xf numFmtId="49" fontId="0" fillId="5" borderId="1" xfId="0" applyNumberFormat="1" applyFill="1" applyBorder="1" applyAlignment="1">
      <alignment horizontal="left" wrapText="1"/>
    </xf>
    <xf numFmtId="0" fontId="0" fillId="0" borderId="0" xfId="0" applyFill="1" applyBorder="1" applyAlignment="1">
      <alignment horizontal="left" wrapText="1" shrinkToFit="1"/>
    </xf>
    <xf numFmtId="49" fontId="1" fillId="0" borderId="0" xfId="0" applyNumberFormat="1" applyFont="1" applyBorder="1" applyAlignment="1">
      <alignment vertical="center"/>
    </xf>
    <xf numFmtId="49" fontId="1" fillId="0" borderId="0" xfId="0" applyNumberFormat="1" applyFont="1" applyAlignment="1">
      <alignment vertical="center"/>
    </xf>
    <xf numFmtId="49" fontId="1" fillId="0" borderId="0" xfId="0" applyNumberFormat="1" applyFont="1" applyFill="1" applyBorder="1" applyAlignment="1">
      <alignment vertical="center"/>
    </xf>
    <xf numFmtId="49" fontId="1" fillId="0" borderId="1" xfId="0" applyNumberFormat="1" applyFont="1" applyBorder="1" applyAlignment="1">
      <alignment vertical="center"/>
    </xf>
    <xf numFmtId="49" fontId="1" fillId="0" borderId="1" xfId="0" applyNumberFormat="1" applyFont="1" applyFill="1" applyBorder="1" applyAlignment="1">
      <alignment vertical="center"/>
    </xf>
    <xf numFmtId="0" fontId="1" fillId="5" borderId="1" xfId="0" applyFont="1" applyFill="1" applyBorder="1" applyAlignment="1">
      <alignment vertical="center"/>
    </xf>
    <xf numFmtId="0" fontId="1" fillId="5" borderId="0" xfId="0" applyFont="1" applyFill="1" applyBorder="1" applyAlignment="1">
      <alignment vertical="center"/>
    </xf>
    <xf numFmtId="49" fontId="1" fillId="5" borderId="1" xfId="0" applyNumberFormat="1" applyFont="1" applyFill="1" applyBorder="1" applyAlignment="1">
      <alignment vertical="center"/>
    </xf>
    <xf numFmtId="49" fontId="1" fillId="5" borderId="0" xfId="0" applyNumberFormat="1" applyFont="1" applyFill="1" applyBorder="1" applyAlignment="1">
      <alignment vertical="center"/>
    </xf>
    <xf numFmtId="49" fontId="1" fillId="0" borderId="0" xfId="0" applyNumberFormat="1" applyFont="1" applyFill="1" applyAlignment="1">
      <alignment vertical="center"/>
    </xf>
    <xf numFmtId="0" fontId="12" fillId="5" borderId="2" xfId="0" applyFont="1" applyFill="1" applyBorder="1" applyAlignment="1">
      <alignment vertical="center"/>
    </xf>
    <xf numFmtId="0" fontId="12" fillId="5" borderId="2" xfId="0" applyFont="1" applyFill="1" applyBorder="1" applyAlignment="1">
      <alignment horizontal="left" vertical="center"/>
    </xf>
    <xf numFmtId="0" fontId="12" fillId="5" borderId="1" xfId="0" applyFont="1" applyFill="1" applyBorder="1" applyAlignment="1">
      <alignment horizontal="left" vertical="center"/>
    </xf>
    <xf numFmtId="0" fontId="12" fillId="5" borderId="1" xfId="0" applyFont="1" applyFill="1" applyBorder="1" applyAlignment="1">
      <alignment vertical="center"/>
    </xf>
    <xf numFmtId="0" fontId="12" fillId="5" borderId="0" xfId="0" applyFont="1" applyFill="1" applyBorder="1" applyAlignment="1">
      <alignment vertical="center"/>
    </xf>
    <xf numFmtId="49" fontId="12" fillId="5" borderId="1" xfId="0" applyNumberFormat="1" applyFont="1" applyFill="1" applyBorder="1" applyAlignment="1">
      <alignment vertical="center"/>
    </xf>
    <xf numFmtId="49" fontId="12" fillId="5" borderId="0" xfId="0" applyNumberFormat="1" applyFont="1" applyFill="1" applyBorder="1" applyAlignment="1">
      <alignment vertical="center"/>
    </xf>
    <xf numFmtId="49" fontId="12" fillId="0" borderId="1" xfId="0" applyNumberFormat="1" applyFont="1" applyBorder="1" applyAlignment="1">
      <alignment vertical="center"/>
    </xf>
    <xf numFmtId="49" fontId="12" fillId="0" borderId="1" xfId="0" applyNumberFormat="1" applyFont="1" applyFill="1" applyBorder="1" applyAlignment="1">
      <alignment vertical="center"/>
    </xf>
    <xf numFmtId="49" fontId="12" fillId="0" borderId="0" xfId="0" applyNumberFormat="1" applyFont="1" applyFill="1" applyBorder="1" applyAlignment="1">
      <alignment vertical="center"/>
    </xf>
    <xf numFmtId="49" fontId="12" fillId="0" borderId="0" xfId="0" applyNumberFormat="1" applyFont="1" applyBorder="1" applyAlignment="1">
      <alignment vertical="center"/>
    </xf>
    <xf numFmtId="49" fontId="12" fillId="5" borderId="2" xfId="0" applyNumberFormat="1" applyFont="1" applyFill="1" applyBorder="1" applyAlignment="1">
      <alignment vertical="center"/>
    </xf>
    <xf numFmtId="49" fontId="12" fillId="0" borderId="0" xfId="0" applyNumberFormat="1" applyFont="1" applyFill="1" applyAlignment="1">
      <alignment vertical="center"/>
    </xf>
    <xf numFmtId="0" fontId="12" fillId="0" borderId="2" xfId="0" applyFont="1" applyFill="1" applyBorder="1" applyAlignment="1">
      <alignment vertical="center" wrapText="1"/>
    </xf>
    <xf numFmtId="0" fontId="12" fillId="5" borderId="2" xfId="0" applyFont="1" applyFill="1" applyBorder="1" applyAlignment="1">
      <alignment vertical="center" wrapText="1"/>
    </xf>
    <xf numFmtId="0" fontId="1" fillId="5" borderId="5" xfId="0" applyFont="1" applyFill="1" applyBorder="1" applyAlignment="1">
      <alignment horizontal="left" vertical="center"/>
    </xf>
    <xf numFmtId="0" fontId="0" fillId="5" borderId="0" xfId="0" applyFill="1" applyBorder="1" applyAlignment="1">
      <alignment vertical="center"/>
    </xf>
    <xf numFmtId="0" fontId="1" fillId="5" borderId="1" xfId="0" applyFont="1" applyFill="1" applyBorder="1" applyAlignment="1">
      <alignment vertical="center" wrapText="1"/>
    </xf>
    <xf numFmtId="0" fontId="0" fillId="0" borderId="0" xfId="0" applyBorder="1" applyAlignment="1">
      <alignment vertical="center"/>
    </xf>
    <xf numFmtId="0" fontId="0" fillId="5" borderId="1" xfId="0" applyFill="1" applyBorder="1" applyAlignment="1">
      <alignment vertical="center" wrapText="1"/>
    </xf>
    <xf numFmtId="0" fontId="0" fillId="0" borderId="0" xfId="0" applyFont="1" applyAlignment="1">
      <alignment vertical="center"/>
    </xf>
    <xf numFmtId="0" fontId="1" fillId="0" borderId="0" xfId="0" applyFont="1" applyAlignment="1">
      <alignment vertical="center"/>
    </xf>
    <xf numFmtId="49" fontId="1" fillId="0" borderId="0" xfId="0" applyNumberFormat="1" applyFont="1" applyAlignment="1">
      <alignment horizontal="left" vertical="center"/>
    </xf>
    <xf numFmtId="0" fontId="2" fillId="2" borderId="0" xfId="0" applyFont="1" applyFill="1" applyAlignment="1">
      <alignment vertical="center"/>
    </xf>
    <xf numFmtId="49" fontId="1" fillId="2" borderId="0" xfId="0" applyNumberFormat="1" applyFont="1" applyFill="1" applyAlignment="1">
      <alignment horizontal="center" vertical="center"/>
    </xf>
    <xf numFmtId="0" fontId="3" fillId="2" borderId="0" xfId="0" applyFont="1" applyFill="1" applyAlignment="1">
      <alignment vertical="center"/>
    </xf>
    <xf numFmtId="49" fontId="5" fillId="0" borderId="0" xfId="0" applyNumberFormat="1" applyFont="1" applyAlignment="1">
      <alignment vertical="center"/>
    </xf>
    <xf numFmtId="49" fontId="0" fillId="0" borderId="0" xfId="0" applyNumberFormat="1" applyFont="1" applyAlignment="1">
      <alignment vertical="center"/>
    </xf>
    <xf numFmtId="0" fontId="12" fillId="0" borderId="2" xfId="0" applyFont="1" applyFill="1" applyBorder="1" applyAlignment="1">
      <alignment vertical="center"/>
    </xf>
    <xf numFmtId="0" fontId="1" fillId="0" borderId="1" xfId="0" applyFont="1" applyFill="1" applyBorder="1" applyAlignment="1">
      <alignment vertical="center"/>
    </xf>
    <xf numFmtId="0" fontId="0" fillId="0" borderId="1" xfId="0" applyFill="1" applyBorder="1" applyAlignment="1">
      <alignment vertical="center"/>
    </xf>
    <xf numFmtId="0" fontId="12" fillId="0" borderId="6" xfId="0" applyFont="1" applyFill="1" applyBorder="1" applyAlignment="1">
      <alignment vertical="center"/>
    </xf>
    <xf numFmtId="0" fontId="1" fillId="0" borderId="3" xfId="0" applyFont="1" applyFill="1" applyBorder="1" applyAlignment="1">
      <alignment vertical="center"/>
    </xf>
    <xf numFmtId="0" fontId="1" fillId="0" borderId="1" xfId="0" applyFont="1" applyFill="1" applyBorder="1" applyAlignment="1">
      <alignment vertical="center" wrapText="1"/>
    </xf>
    <xf numFmtId="0" fontId="12" fillId="0" borderId="1" xfId="0" applyFont="1" applyFill="1" applyBorder="1" applyAlignment="1">
      <alignment vertical="center" wrapText="1"/>
    </xf>
    <xf numFmtId="0" fontId="1" fillId="0" borderId="3" xfId="0" applyFont="1" applyFill="1" applyBorder="1" applyAlignment="1">
      <alignment vertical="center" wrapText="1"/>
    </xf>
    <xf numFmtId="0" fontId="0" fillId="0" borderId="1" xfId="0" applyFill="1" applyBorder="1" applyAlignment="1">
      <alignment vertical="top"/>
    </xf>
    <xf numFmtId="0" fontId="0" fillId="0" borderId="1" xfId="0" applyFill="1" applyBorder="1" applyAlignment="1">
      <alignment vertical="top" wrapText="1"/>
    </xf>
    <xf numFmtId="49" fontId="0" fillId="5" borderId="5" xfId="0" applyNumberFormat="1" applyFill="1" applyBorder="1" applyAlignment="1">
      <alignment horizontal="left" vertical="center"/>
    </xf>
    <xf numFmtId="49" fontId="0" fillId="0" borderId="1" xfId="0" applyNumberFormat="1" applyFill="1" applyBorder="1" applyAlignment="1">
      <alignment vertical="center"/>
    </xf>
    <xf numFmtId="49" fontId="1" fillId="0" borderId="0" xfId="0" applyNumberFormat="1" applyFont="1" applyBorder="1" applyAlignment="1">
      <alignment vertical="top"/>
    </xf>
    <xf numFmtId="49" fontId="1" fillId="0" borderId="0" xfId="0" applyNumberFormat="1" applyFont="1" applyFill="1" applyBorder="1" applyAlignment="1">
      <alignment vertical="top"/>
    </xf>
    <xf numFmtId="49" fontId="1" fillId="0" borderId="0" xfId="0" applyNumberFormat="1" applyFont="1" applyFill="1" applyAlignment="1">
      <alignment vertical="top"/>
    </xf>
    <xf numFmtId="0" fontId="0" fillId="0" borderId="0" xfId="0" applyAlignment="1">
      <alignment horizontal="left" vertical="center" wrapText="1"/>
    </xf>
    <xf numFmtId="49" fontId="12" fillId="0" borderId="0" xfId="0" applyNumberFormat="1" applyFont="1" applyAlignment="1">
      <alignment horizontal="left" vertical="top"/>
    </xf>
    <xf numFmtId="49" fontId="2" fillId="0" borderId="0" xfId="0" applyNumberFormat="1" applyFont="1" applyFill="1" applyAlignment="1">
      <alignment horizontal="left" vertical="top"/>
    </xf>
    <xf numFmtId="0" fontId="13" fillId="0" borderId="0" xfId="0" applyFont="1"/>
    <xf numFmtId="0" fontId="13" fillId="0" borderId="0" xfId="0" applyFont="1" applyFill="1"/>
    <xf numFmtId="49" fontId="12" fillId="0" borderId="0" xfId="0" applyNumberFormat="1" applyFont="1" applyAlignment="1">
      <alignment horizontal="left" vertical="center"/>
    </xf>
    <xf numFmtId="49" fontId="2" fillId="0" borderId="0" xfId="0" applyNumberFormat="1" applyFont="1" applyAlignment="1">
      <alignment horizontal="center" vertical="center"/>
    </xf>
    <xf numFmtId="0" fontId="0" fillId="5" borderId="10" xfId="0" applyFill="1" applyBorder="1" applyAlignment="1">
      <alignment wrapText="1"/>
    </xf>
    <xf numFmtId="0" fontId="0" fillId="5" borderId="4" xfId="0" applyFill="1" applyBorder="1"/>
    <xf numFmtId="0" fontId="12" fillId="5" borderId="7" xfId="0" applyFont="1" applyFill="1" applyBorder="1" applyAlignment="1">
      <alignment horizontal="left"/>
    </xf>
    <xf numFmtId="49" fontId="0" fillId="5" borderId="5" xfId="0" applyNumberFormat="1" applyFill="1" applyBorder="1" applyAlignment="1">
      <alignment horizontal="left"/>
    </xf>
    <xf numFmtId="0" fontId="0" fillId="0" borderId="1" xfId="0" applyBorder="1" applyAlignment="1">
      <alignment vertical="center"/>
    </xf>
    <xf numFmtId="49" fontId="0" fillId="0" borderId="1" xfId="0" applyNumberFormat="1" applyBorder="1" applyAlignment="1">
      <alignment vertical="center"/>
    </xf>
    <xf numFmtId="49" fontId="5" fillId="0" borderId="1" xfId="0" applyNumberFormat="1" applyFont="1" applyBorder="1" applyAlignment="1">
      <alignment vertical="center"/>
    </xf>
    <xf numFmtId="0" fontId="0" fillId="0" borderId="0" xfId="0" applyBorder="1" applyAlignment="1">
      <alignment horizontal="left" vertical="center" wrapText="1"/>
    </xf>
    <xf numFmtId="49" fontId="1" fillId="0" borderId="0" xfId="0" applyNumberFormat="1" applyFont="1" applyBorder="1" applyAlignment="1">
      <alignment horizontal="left" vertical="center"/>
    </xf>
    <xf numFmtId="49" fontId="0" fillId="0" borderId="0" xfId="0" applyNumberFormat="1" applyBorder="1" applyAlignment="1">
      <alignment vertical="center"/>
    </xf>
    <xf numFmtId="49" fontId="5" fillId="0" borderId="0" xfId="0" applyNumberFormat="1" applyFont="1" applyBorder="1" applyAlignment="1">
      <alignment vertical="center"/>
    </xf>
    <xf numFmtId="49" fontId="2" fillId="0" borderId="0" xfId="0" applyNumberFormat="1" applyFont="1" applyAlignment="1">
      <alignment vertical="center"/>
    </xf>
    <xf numFmtId="49" fontId="3" fillId="2" borderId="0" xfId="0" applyNumberFormat="1" applyFont="1" applyFill="1"/>
    <xf numFmtId="49" fontId="2" fillId="2" borderId="0" xfId="0" applyNumberFormat="1" applyFont="1" applyFill="1"/>
    <xf numFmtId="49" fontId="1" fillId="0" borderId="0" xfId="0" applyNumberFormat="1" applyFont="1" applyFill="1"/>
    <xf numFmtId="49" fontId="2" fillId="0" borderId="1" xfId="0" applyNumberFormat="1" applyFont="1" applyBorder="1" applyAlignment="1">
      <alignment horizontal="left" vertical="top"/>
    </xf>
    <xf numFmtId="49" fontId="0" fillId="0" borderId="1" xfId="0" applyNumberFormat="1" applyBorder="1"/>
    <xf numFmtId="49" fontId="2" fillId="0" borderId="1" xfId="0" applyNumberFormat="1" applyFont="1" applyBorder="1" applyAlignment="1">
      <alignment vertical="top"/>
    </xf>
    <xf numFmtId="0" fontId="0" fillId="0" borderId="1" xfId="0" applyFont="1" applyBorder="1" applyAlignment="1">
      <alignment vertical="top"/>
    </xf>
    <xf numFmtId="49" fontId="2" fillId="0" borderId="0" xfId="0" applyNumberFormat="1" applyFont="1" applyFill="1" applyAlignment="1">
      <alignment horizontal="center" vertical="center"/>
    </xf>
    <xf numFmtId="49" fontId="2" fillId="0" borderId="0" xfId="0" applyNumberFormat="1" applyFont="1" applyFill="1" applyAlignment="1">
      <alignment vertical="center"/>
    </xf>
    <xf numFmtId="49" fontId="2" fillId="0" borderId="1" xfId="0" applyNumberFormat="1" applyFont="1" applyBorder="1" applyAlignment="1">
      <alignment vertical="center"/>
    </xf>
    <xf numFmtId="49" fontId="2" fillId="0" borderId="2" xfId="0" applyNumberFormat="1" applyFont="1" applyBorder="1" applyAlignment="1">
      <alignment vertical="center"/>
    </xf>
    <xf numFmtId="49" fontId="12" fillId="0" borderId="0" xfId="0" applyNumberFormat="1" applyFont="1" applyBorder="1" applyAlignment="1">
      <alignment horizontal="left" vertical="center"/>
    </xf>
    <xf numFmtId="49" fontId="12" fillId="2" borderId="0" xfId="0" applyNumberFormat="1" applyFont="1" applyFill="1" applyAlignment="1">
      <alignment horizontal="left" vertical="top"/>
    </xf>
    <xf numFmtId="49" fontId="2" fillId="0" borderId="0" xfId="0" applyNumberFormat="1" applyFont="1" applyFill="1" applyAlignment="1">
      <alignment vertical="top"/>
    </xf>
    <xf numFmtId="49" fontId="0" fillId="0" borderId="1" xfId="0" applyNumberFormat="1" applyBorder="1" applyAlignment="1"/>
    <xf numFmtId="49" fontId="0" fillId="0" borderId="1" xfId="0" applyNumberFormat="1" applyBorder="1" applyAlignment="1">
      <alignment vertical="top" wrapText="1"/>
    </xf>
    <xf numFmtId="49" fontId="0" fillId="0" borderId="5" xfId="0" applyNumberFormat="1" applyBorder="1" applyAlignme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49" fontId="0" fillId="0" borderId="1" xfId="0" applyNumberFormat="1" applyBorder="1" applyAlignment="1">
      <alignment horizontal="left"/>
    </xf>
    <xf numFmtId="49" fontId="0" fillId="0" borderId="1" xfId="0" applyNumberFormat="1" applyBorder="1" applyAlignment="1">
      <alignment horizontal="left" vertical="top"/>
    </xf>
    <xf numFmtId="49" fontId="0" fillId="0" borderId="1" xfId="0" applyNumberFormat="1" applyBorder="1" applyAlignment="1">
      <alignment vertical="top"/>
    </xf>
    <xf numFmtId="49" fontId="0" fillId="0" borderId="1" xfId="0" applyNumberFormat="1" applyFill="1" applyBorder="1" applyAlignment="1">
      <alignment horizontal="left"/>
    </xf>
    <xf numFmtId="49" fontId="0" fillId="0" borderId="1" xfId="0" applyNumberFormat="1" applyBorder="1" applyAlignment="1">
      <alignment wrapText="1"/>
    </xf>
    <xf numFmtId="49" fontId="1" fillId="0" borderId="1" xfId="0" applyNumberFormat="1" applyFont="1" applyBorder="1" applyAlignment="1">
      <alignment horizontal="left"/>
    </xf>
    <xf numFmtId="0" fontId="4" fillId="2" borderId="1" xfId="0" applyFont="1" applyFill="1" applyBorder="1" applyAlignment="1">
      <alignment horizontal="left" vertical="center"/>
    </xf>
    <xf numFmtId="49" fontId="1" fillId="0" borderId="5" xfId="0" applyNumberFormat="1" applyFont="1" applyBorder="1" applyAlignment="1">
      <alignment horizontal="left"/>
    </xf>
    <xf numFmtId="49" fontId="1" fillId="0" borderId="0" xfId="0" applyNumberFormat="1" applyFont="1" applyAlignment="1">
      <alignment horizontal="left"/>
    </xf>
    <xf numFmtId="49" fontId="1" fillId="0" borderId="0" xfId="0" applyNumberFormat="1" applyFont="1" applyAlignment="1">
      <alignment horizontal="left" vertical="top" wrapText="1"/>
    </xf>
    <xf numFmtId="20" fontId="1" fillId="0" borderId="0" xfId="0" applyNumberFormat="1" applyFont="1" applyFill="1" applyAlignment="1">
      <alignment horizontal="left"/>
    </xf>
    <xf numFmtId="0" fontId="1" fillId="0" borderId="0" xfId="0" applyFont="1" applyFill="1" applyAlignment="1">
      <alignment horizontal="left"/>
    </xf>
    <xf numFmtId="46" fontId="1" fillId="0" borderId="0" xfId="0" applyNumberFormat="1" applyFont="1" applyFill="1" applyAlignment="1">
      <alignment horizontal="left"/>
    </xf>
    <xf numFmtId="46" fontId="1" fillId="0" borderId="0" xfId="0" applyNumberFormat="1" applyFont="1" applyAlignment="1">
      <alignment horizontal="left"/>
    </xf>
    <xf numFmtId="0" fontId="1" fillId="0" borderId="0" xfId="0" applyFont="1" applyAlignment="1">
      <alignment horizontal="left"/>
    </xf>
    <xf numFmtId="20" fontId="1" fillId="0" borderId="0" xfId="0" applyNumberFormat="1" applyFont="1" applyAlignment="1">
      <alignment horizontal="left"/>
    </xf>
    <xf numFmtId="49" fontId="1" fillId="0" borderId="0" xfId="0" applyNumberFormat="1" applyFont="1" applyAlignment="1">
      <alignment horizontal="left" vertical="top"/>
    </xf>
    <xf numFmtId="9" fontId="0" fillId="0" borderId="0" xfId="0" applyNumberFormat="1" applyAlignment="1">
      <alignment horizontal="center" vertical="center"/>
    </xf>
    <xf numFmtId="0" fontId="4" fillId="2" borderId="0" xfId="0" applyFont="1" applyFill="1" applyAlignment="1">
      <alignment horizontal="center" vertical="center"/>
    </xf>
    <xf numFmtId="0" fontId="4" fillId="0" borderId="0" xfId="0" applyFont="1" applyAlignment="1">
      <alignment horizontal="center" vertical="center"/>
    </xf>
    <xf numFmtId="0" fontId="4" fillId="2" borderId="0" xfId="0" applyFont="1" applyFill="1" applyAlignment="1">
      <alignment horizontal="center"/>
    </xf>
    <xf numFmtId="49" fontId="6" fillId="0" borderId="1" xfId="0" applyNumberFormat="1" applyFont="1" applyBorder="1" applyAlignment="1">
      <alignment vertical="top"/>
    </xf>
    <xf numFmtId="49" fontId="14" fillId="0" borderId="1" xfId="0" applyNumberFormat="1" applyFont="1" applyBorder="1" applyAlignment="1">
      <alignment horizontal="left" vertical="top"/>
    </xf>
    <xf numFmtId="49" fontId="7" fillId="0" borderId="1" xfId="0" applyNumberFormat="1" applyFont="1" applyBorder="1"/>
    <xf numFmtId="49" fontId="0" fillId="0" borderId="1" xfId="0" applyNumberFormat="1" applyFill="1" applyBorder="1" applyAlignment="1">
      <alignment horizontal="left" vertical="top"/>
    </xf>
    <xf numFmtId="0" fontId="1" fillId="6" borderId="1" xfId="0" applyFont="1" applyFill="1" applyBorder="1" applyAlignment="1">
      <alignment horizontal="center"/>
    </xf>
    <xf numFmtId="0" fontId="1" fillId="6" borderId="1" xfId="0" applyFont="1" applyFill="1" applyBorder="1" applyAlignment="1">
      <alignment horizontal="center" wrapText="1"/>
    </xf>
    <xf numFmtId="49" fontId="1" fillId="0" borderId="1" xfId="0" applyNumberFormat="1" applyFont="1" applyBorder="1" applyAlignment="1">
      <alignment horizontal="left" vertical="top"/>
    </xf>
    <xf numFmtId="49" fontId="1" fillId="0" borderId="1" xfId="0" applyNumberFormat="1" applyFont="1" applyBorder="1" applyAlignment="1">
      <alignment horizontal="left" vertical="center"/>
    </xf>
    <xf numFmtId="49" fontId="12" fillId="0" borderId="1" xfId="0" applyNumberFormat="1" applyFont="1" applyBorder="1" applyAlignment="1">
      <alignment horizontal="left" vertical="center"/>
    </xf>
    <xf numFmtId="0" fontId="0" fillId="0" borderId="1" xfId="0" applyBorder="1" applyAlignment="1">
      <alignment horizontal="left" vertical="top" wrapText="1"/>
    </xf>
    <xf numFmtId="0" fontId="0" fillId="0" borderId="1" xfId="0" applyBorder="1" applyAlignment="1">
      <alignment horizontal="center" vertical="center"/>
    </xf>
    <xf numFmtId="49" fontId="0" fillId="0" borderId="2" xfId="0" applyNumberFormat="1" applyBorder="1" applyAlignment="1">
      <alignment horizontal="left" vertical="center"/>
    </xf>
    <xf numFmtId="0" fontId="0" fillId="0" borderId="1" xfId="0" applyBorder="1" applyAlignment="1">
      <alignment horizontal="left" vertical="top"/>
    </xf>
    <xf numFmtId="49" fontId="10" fillId="0" borderId="0" xfId="0" applyNumberFormat="1" applyFont="1"/>
    <xf numFmtId="0" fontId="10" fillId="0" borderId="0" xfId="0" applyFont="1"/>
    <xf numFmtId="0" fontId="1" fillId="6" borderId="1" xfId="0" applyFont="1" applyFill="1" applyBorder="1" applyAlignment="1">
      <alignment horizontal="center"/>
    </xf>
    <xf numFmtId="0" fontId="1" fillId="6" borderId="1" xfId="0" applyFont="1" applyFill="1" applyBorder="1" applyAlignment="1">
      <alignment horizontal="center" wrapText="1"/>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49" fontId="1" fillId="0" borderId="2" xfId="0" applyNumberFormat="1" applyFont="1" applyFill="1" applyBorder="1" applyAlignment="1">
      <alignment horizontal="left" vertical="center"/>
    </xf>
    <xf numFmtId="49" fontId="1" fillId="0" borderId="1" xfId="0" applyNumberFormat="1" applyFont="1" applyBorder="1" applyAlignment="1">
      <alignment horizontal="left" vertical="top"/>
    </xf>
    <xf numFmtId="49" fontId="1" fillId="0" borderId="1" xfId="0" applyNumberFormat="1" applyFont="1"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49" fontId="1" fillId="0" borderId="4" xfId="0" applyNumberFormat="1" applyFont="1" applyBorder="1" applyAlignment="1">
      <alignment horizontal="left" vertical="top"/>
    </xf>
    <xf numFmtId="49" fontId="1" fillId="0" borderId="3" xfId="0" applyNumberFormat="1" applyFont="1" applyBorder="1" applyAlignment="1">
      <alignment horizontal="left" vertical="top"/>
    </xf>
    <xf numFmtId="49" fontId="1" fillId="0" borderId="5" xfId="0" applyNumberFormat="1" applyFont="1" applyBorder="1" applyAlignment="1">
      <alignment horizontal="left" vertical="top"/>
    </xf>
    <xf numFmtId="0" fontId="0" fillId="0" borderId="1" xfId="0" applyFont="1" applyFill="1" applyBorder="1" applyAlignment="1">
      <alignment horizontal="left" vertical="center" wrapText="1"/>
    </xf>
    <xf numFmtId="49" fontId="1" fillId="0" borderId="1" xfId="0" applyNumberFormat="1" applyFont="1" applyFill="1" applyBorder="1" applyAlignment="1">
      <alignment horizontal="left" vertical="top"/>
    </xf>
    <xf numFmtId="0" fontId="0" fillId="5" borderId="4" xfId="0" applyFill="1" applyBorder="1" applyAlignment="1">
      <alignment horizontal="left" vertical="center" wrapText="1"/>
    </xf>
    <xf numFmtId="0" fontId="0" fillId="5" borderId="3" xfId="0" applyFill="1" applyBorder="1" applyAlignment="1">
      <alignment horizontal="left" vertical="center" wrapText="1"/>
    </xf>
    <xf numFmtId="0" fontId="0" fillId="5" borderId="5" xfId="0" applyFill="1" applyBorder="1" applyAlignment="1">
      <alignment horizontal="left" vertical="center" wrapText="1"/>
    </xf>
    <xf numFmtId="0" fontId="0" fillId="0" borderId="1" xfId="0" applyBorder="1" applyAlignment="1">
      <alignment horizontal="left" vertical="center"/>
    </xf>
    <xf numFmtId="49" fontId="1" fillId="0" borderId="1" xfId="0" applyNumberFormat="1" applyFont="1" applyFill="1" applyBorder="1" applyAlignment="1">
      <alignment horizontal="left" vertical="center"/>
    </xf>
    <xf numFmtId="0" fontId="0" fillId="0"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8" xfId="0" applyFont="1" applyFill="1" applyBorder="1" applyAlignment="1">
      <alignment horizontal="center" vertical="center"/>
    </xf>
    <xf numFmtId="49" fontId="1" fillId="0" borderId="4" xfId="0" applyNumberFormat="1" applyFont="1" applyBorder="1" applyAlignment="1">
      <alignment horizontal="left" vertical="center"/>
    </xf>
    <xf numFmtId="49" fontId="1" fillId="0" borderId="3"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4" xfId="0" applyNumberFormat="1" applyFont="1" applyFill="1" applyBorder="1" applyAlignment="1">
      <alignment horizontal="left" vertical="center"/>
    </xf>
    <xf numFmtId="49" fontId="1" fillId="0" borderId="3" xfId="0" applyNumberFormat="1" applyFont="1" applyFill="1" applyBorder="1" applyAlignment="1">
      <alignment horizontal="left" vertical="center"/>
    </xf>
    <xf numFmtId="49" fontId="1" fillId="0" borderId="5" xfId="0" applyNumberFormat="1" applyFont="1" applyFill="1" applyBorder="1" applyAlignment="1">
      <alignment horizontal="left" vertical="center"/>
    </xf>
    <xf numFmtId="49" fontId="1" fillId="0" borderId="10"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1" fillId="0" borderId="10" xfId="0" applyNumberFormat="1" applyFont="1" applyFill="1" applyBorder="1" applyAlignment="1">
      <alignment horizontal="left" vertical="center"/>
    </xf>
    <xf numFmtId="49" fontId="1" fillId="0" borderId="6" xfId="0" applyNumberFormat="1" applyFont="1" applyFill="1" applyBorder="1" applyAlignment="1">
      <alignment horizontal="left" vertical="center"/>
    </xf>
    <xf numFmtId="49" fontId="1" fillId="0" borderId="7" xfId="0" applyNumberFormat="1" applyFont="1" applyFill="1" applyBorder="1" applyAlignment="1">
      <alignment horizontal="left" vertical="center"/>
    </xf>
    <xf numFmtId="49" fontId="1" fillId="0" borderId="10" xfId="0" applyNumberFormat="1" applyFont="1" applyBorder="1" applyAlignment="1">
      <alignment horizontal="left" vertical="center"/>
    </xf>
    <xf numFmtId="49" fontId="1" fillId="0" borderId="6" xfId="0" applyNumberFormat="1" applyFont="1" applyBorder="1" applyAlignment="1">
      <alignment horizontal="left" vertical="center"/>
    </xf>
    <xf numFmtId="49" fontId="1" fillId="0" borderId="7" xfId="0" applyNumberFormat="1" applyFont="1" applyBorder="1" applyAlignment="1">
      <alignment horizontal="left" vertical="center"/>
    </xf>
    <xf numFmtId="0" fontId="0" fillId="0" borderId="2" xfId="0" applyBorder="1" applyAlignment="1">
      <alignment horizontal="left" vertical="center" wrapText="1"/>
    </xf>
    <xf numFmtId="0" fontId="0" fillId="0" borderId="9" xfId="0" applyBorder="1" applyAlignment="1">
      <alignment horizontal="left" vertical="center" wrapText="1"/>
    </xf>
    <xf numFmtId="0" fontId="0" fillId="0" borderId="1" xfId="0" applyBorder="1" applyAlignment="1">
      <alignment horizontal="left" vertical="center" wrapText="1"/>
    </xf>
    <xf numFmtId="49" fontId="12" fillId="0" borderId="2" xfId="0" applyNumberFormat="1" applyFont="1" applyBorder="1" applyAlignment="1">
      <alignment horizontal="left" vertical="center"/>
    </xf>
    <xf numFmtId="49" fontId="12" fillId="0" borderId="1" xfId="0" applyNumberFormat="1"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center" vertical="center" wrapText="1"/>
    </xf>
    <xf numFmtId="0" fontId="3" fillId="0" borderId="1" xfId="0" applyFont="1" applyFill="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top"/>
    </xf>
    <xf numFmtId="0" fontId="12" fillId="0" borderId="1" xfId="0" applyFont="1" applyBorder="1" applyAlignment="1">
      <alignment horizontal="left" vertical="top"/>
    </xf>
    <xf numFmtId="49" fontId="2" fillId="0" borderId="2"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2" xfId="0" applyNumberFormat="1" applyFont="1" applyFill="1" applyBorder="1" applyAlignment="1">
      <alignment horizontal="left" vertical="center"/>
    </xf>
    <xf numFmtId="0" fontId="0" fillId="0" borderId="1" xfId="0" applyFill="1" applyBorder="1" applyAlignment="1">
      <alignment horizontal="left" vertical="top" wrapText="1"/>
    </xf>
    <xf numFmtId="0" fontId="0" fillId="0" borderId="1" xfId="0" applyBorder="1" applyAlignment="1">
      <alignment horizontal="left" vertical="top" wrapText="1"/>
    </xf>
    <xf numFmtId="49" fontId="1" fillId="0" borderId="2" xfId="0" applyNumberFormat="1" applyFont="1" applyBorder="1" applyAlignment="1">
      <alignment vertical="center"/>
    </xf>
    <xf numFmtId="49" fontId="1" fillId="0" borderId="2" xfId="0" applyNumberFormat="1" applyFont="1" applyBorder="1" applyAlignment="1">
      <alignment horizontal="left" vertical="center"/>
    </xf>
    <xf numFmtId="49" fontId="1" fillId="0" borderId="2" xfId="0" applyNumberFormat="1" applyFont="1" applyBorder="1" applyAlignment="1">
      <alignment horizontal="left" vertical="top"/>
    </xf>
    <xf numFmtId="0" fontId="0" fillId="0" borderId="5" xfId="0" applyBorder="1" applyAlignment="1">
      <alignment horizontal="left" vertical="center" wrapText="1"/>
    </xf>
    <xf numFmtId="9" fontId="0" fillId="0" borderId="1" xfId="0" applyNumberFormat="1" applyBorder="1" applyAlignment="1">
      <alignment horizontal="center" vertical="center"/>
    </xf>
    <xf numFmtId="0" fontId="0" fillId="0" borderId="1" xfId="0" applyBorder="1" applyAlignment="1">
      <alignment horizontal="center" vertical="center"/>
    </xf>
    <xf numFmtId="20" fontId="0" fillId="0" borderId="5" xfId="0" applyNumberFormat="1" applyBorder="1" applyAlignment="1">
      <alignment horizontal="center" vertical="center"/>
    </xf>
    <xf numFmtId="20" fontId="0" fillId="0" borderId="1" xfId="0" applyNumberFormat="1" applyBorder="1" applyAlignment="1">
      <alignment horizontal="center" vertical="center"/>
    </xf>
    <xf numFmtId="46" fontId="0" fillId="0" borderId="1" xfId="0" applyNumberFormat="1" applyBorder="1" applyAlignment="1">
      <alignment horizontal="center" vertical="center"/>
    </xf>
    <xf numFmtId="9" fontId="0" fillId="0" borderId="1" xfId="0" applyNumberFormat="1" applyBorder="1" applyAlignment="1">
      <alignment horizontal="center" vertical="top"/>
    </xf>
    <xf numFmtId="49" fontId="0" fillId="0" borderId="2" xfId="0" applyNumberFormat="1" applyBorder="1" applyAlignment="1">
      <alignment horizontal="left" vertical="center"/>
    </xf>
    <xf numFmtId="0" fontId="0" fillId="0" borderId="1" xfId="0" applyBorder="1" applyAlignment="1">
      <alignment horizontal="left" vertical="top"/>
    </xf>
    <xf numFmtId="49" fontId="11" fillId="0" borderId="2" xfId="0" applyNumberFormat="1" applyFont="1" applyBorder="1" applyAlignment="1">
      <alignment horizontal="left" vertical="center"/>
    </xf>
    <xf numFmtId="0" fontId="11" fillId="0" borderId="1" xfId="0" applyFont="1" applyBorder="1" applyAlignment="1">
      <alignment horizontal="left" vertical="center" wrapText="1"/>
    </xf>
    <xf numFmtId="49" fontId="0" fillId="0" borderId="10" xfId="0" applyNumberFormat="1" applyBorder="1" applyAlignment="1">
      <alignment vertical="center"/>
    </xf>
    <xf numFmtId="49" fontId="0" fillId="0" borderId="6" xfId="0" applyNumberFormat="1" applyBorder="1" applyAlignment="1">
      <alignment vertical="center"/>
    </xf>
    <xf numFmtId="49" fontId="0" fillId="0" borderId="7" xfId="0" applyNumberFormat="1" applyBorder="1" applyAlignment="1">
      <alignment vertical="center"/>
    </xf>
  </cellXfs>
  <cellStyles count="53">
    <cellStyle name="Followed Hyperlink" xfId="52" builtinId="9" hidden="1"/>
    <cellStyle name="Followed Hyperlink" xfId="46" builtinId="9" hidden="1"/>
    <cellStyle name="Followed Hyperlink" xfId="38" builtinId="9" hidden="1"/>
    <cellStyle name="Followed Hyperlink" xfId="4" builtinId="9" hidden="1"/>
    <cellStyle name="Followed Hyperlink" xfId="16" builtinId="9" hidden="1"/>
    <cellStyle name="Followed Hyperlink" xfId="18" builtinId="9" hidden="1"/>
    <cellStyle name="Followed Hyperlink" xfId="6" builtinId="9" hidden="1"/>
    <cellStyle name="Followed Hyperlink" xfId="8" builtinId="9" hidden="1"/>
    <cellStyle name="Followed Hyperlink" xfId="20" builtinId="9" hidden="1"/>
    <cellStyle name="Followed Hyperlink" xfId="12" builtinId="9" hidden="1"/>
    <cellStyle name="Followed Hyperlink" xfId="22" builtinId="9" hidden="1"/>
    <cellStyle name="Followed Hyperlink" xfId="24" builtinId="9" hidden="1"/>
    <cellStyle name="Followed Hyperlink" xfId="10" builtinId="9" hidden="1"/>
    <cellStyle name="Followed Hyperlink" xfId="14" builtinId="9" hidden="1"/>
    <cellStyle name="Followed Hyperlink" xfId="30" builtinId="9" hidden="1"/>
    <cellStyle name="Followed Hyperlink" xfId="50" builtinId="9" hidden="1"/>
    <cellStyle name="Followed Hyperlink" xfId="34" builtinId="9" hidden="1"/>
    <cellStyle name="Followed Hyperlink" xfId="36" builtinId="9" hidden="1"/>
    <cellStyle name="Followed Hyperlink" xfId="42" builtinId="9" hidden="1"/>
    <cellStyle name="Followed Hyperlink" xfId="44" builtinId="9" hidden="1"/>
    <cellStyle name="Followed Hyperlink" xfId="48" builtinId="9" hidden="1"/>
    <cellStyle name="Followed Hyperlink" xfId="40" builtinId="9" hidden="1"/>
    <cellStyle name="Followed Hyperlink" xfId="28" builtinId="9" hidden="1"/>
    <cellStyle name="Followed Hyperlink" xfId="32" builtinId="9" hidden="1"/>
    <cellStyle name="Followed Hyperlink" xfId="26" builtinId="9" hidden="1"/>
    <cellStyle name="Followed Hyperlink" xfId="2" builtinId="9" hidden="1"/>
    <cellStyle name="Hyperlink" xfId="13" builtinId="8" hidden="1"/>
    <cellStyle name="Hyperlink" xfId="21" builtinId="8" hidden="1"/>
    <cellStyle name="Hyperlink" xfId="17" builtinId="8" hidden="1"/>
    <cellStyle name="Hyperlink" xfId="15" builtinId="8" hidden="1"/>
    <cellStyle name="Hyperlink" xfId="19" builtinId="8" hidden="1"/>
    <cellStyle name="Hyperlink" xfId="27" builtinId="8" hidden="1"/>
    <cellStyle name="Hyperlink" xfId="31" builtinId="8" hidden="1"/>
    <cellStyle name="Hyperlink" xfId="33" builtinId="8" hidden="1"/>
    <cellStyle name="Hyperlink" xfId="35" builtinId="8" hidden="1"/>
    <cellStyle name="Hyperlink" xfId="37" builtinId="8" hidden="1"/>
    <cellStyle name="Hyperlink" xfId="41" builtinId="8" hidden="1"/>
    <cellStyle name="Hyperlink" xfId="29" builtinId="8" hidden="1"/>
    <cellStyle name="Hyperlink" xfId="23" builtinId="8" hidden="1"/>
    <cellStyle name="Hyperlink" xfId="7" builtinId="8" hidden="1"/>
    <cellStyle name="Hyperlink" xfId="9" builtinId="8" hidden="1"/>
    <cellStyle name="Hyperlink" xfId="11" builtinId="8" hidden="1"/>
    <cellStyle name="Hyperlink" xfId="39" builtinId="8" hidden="1"/>
    <cellStyle name="Hyperlink" xfId="45" builtinId="8" hidden="1"/>
    <cellStyle name="Hyperlink" xfId="3" builtinId="8" hidden="1"/>
    <cellStyle name="Hyperlink" xfId="5" builtinId="8" hidden="1"/>
    <cellStyle name="Hyperlink" xfId="1" builtinId="8" hidden="1"/>
    <cellStyle name="Hyperlink" xfId="25" builtinId="8" hidden="1"/>
    <cellStyle name="Hyperlink" xfId="49" builtinId="8" hidden="1"/>
    <cellStyle name="Hyperlink" xfId="51" builtinId="8" hidden="1"/>
    <cellStyle name="Hyperlink" xfId="47" builtinId="8" hidden="1"/>
    <cellStyle name="Hyperlink" xfId="4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95"/>
  <sheetViews>
    <sheetView tabSelected="1" zoomScale="60" zoomScaleNormal="60" zoomScalePageLayoutView="60" workbookViewId="0">
      <pane ySplit="2" topLeftCell="A63" activePane="bottomLeft" state="frozen"/>
      <selection pane="bottomLeft" activeCell="G38" sqref="G38"/>
    </sheetView>
  </sheetViews>
  <sheetFormatPr defaultColWidth="8.85546875" defaultRowHeight="15"/>
  <cols>
    <col min="1" max="1" width="6.85546875" style="65" customWidth="1"/>
    <col min="2" max="2" width="31.140625" style="65" customWidth="1"/>
    <col min="3" max="3" width="34.42578125" style="66" customWidth="1"/>
    <col min="4" max="4" width="20.7109375" style="65" customWidth="1"/>
    <col min="5" max="5" width="16.42578125" style="66" customWidth="1"/>
    <col min="6" max="6" width="41.28515625" style="65" customWidth="1"/>
    <col min="7" max="7" width="12.7109375" style="65" customWidth="1"/>
    <col min="8" max="8" width="10.42578125" style="65" customWidth="1"/>
    <col min="9" max="9" width="21.140625" style="66" customWidth="1"/>
    <col min="10" max="10" width="20.7109375" style="66" customWidth="1"/>
    <col min="11" max="11" width="13.28515625" style="66" customWidth="1"/>
    <col min="12" max="14" width="10" style="66" hidden="1" customWidth="1"/>
    <col min="15" max="16" width="10" style="66" customWidth="1"/>
    <col min="17" max="16384" width="8.85546875" style="66"/>
  </cols>
  <sheetData>
    <row r="1" spans="1:96" s="53" customFormat="1" ht="29.1" customHeight="1">
      <c r="A1" s="52" t="s">
        <v>0</v>
      </c>
      <c r="B1" s="253" t="s">
        <v>1</v>
      </c>
      <c r="C1" s="252" t="s">
        <v>2</v>
      </c>
      <c r="D1" s="253" t="s">
        <v>3</v>
      </c>
      <c r="E1" s="53" t="s">
        <v>4</v>
      </c>
      <c r="F1" s="52"/>
      <c r="G1" s="264" t="s">
        <v>5</v>
      </c>
      <c r="H1" s="264"/>
      <c r="I1" s="53" t="s">
        <v>6</v>
      </c>
      <c r="J1" s="53" t="s">
        <v>7</v>
      </c>
      <c r="K1" s="53" t="s">
        <v>8</v>
      </c>
      <c r="L1" s="53" t="s">
        <v>9</v>
      </c>
      <c r="M1" s="53" t="s">
        <v>10</v>
      </c>
      <c r="N1" s="53" t="s">
        <v>11</v>
      </c>
      <c r="O1" s="263" t="s">
        <v>12</v>
      </c>
      <c r="P1" s="263"/>
      <c r="Q1" s="263" t="s">
        <v>13</v>
      </c>
      <c r="R1" s="263"/>
      <c r="S1" s="263" t="s">
        <v>14</v>
      </c>
      <c r="T1" s="263"/>
      <c r="U1" s="263" t="s">
        <v>15</v>
      </c>
      <c r="V1" s="263"/>
      <c r="W1" s="263" t="s">
        <v>16</v>
      </c>
      <c r="X1" s="263"/>
      <c r="Y1" s="263" t="s">
        <v>17</v>
      </c>
      <c r="Z1" s="263"/>
      <c r="AA1" s="263" t="s">
        <v>18</v>
      </c>
      <c r="AB1" s="263"/>
      <c r="AC1" s="263" t="s">
        <v>19</v>
      </c>
      <c r="AD1" s="263"/>
      <c r="AE1" s="263" t="s">
        <v>20</v>
      </c>
      <c r="AF1" s="263"/>
      <c r="AG1" s="263" t="s">
        <v>21</v>
      </c>
      <c r="AH1" s="263"/>
      <c r="AI1" s="263" t="s">
        <v>22</v>
      </c>
      <c r="AJ1" s="263"/>
      <c r="AK1" s="263" t="s">
        <v>20</v>
      </c>
      <c r="AL1" s="263"/>
      <c r="AM1" s="263" t="s">
        <v>23</v>
      </c>
      <c r="AN1" s="263"/>
      <c r="AO1" s="263" t="s">
        <v>24</v>
      </c>
      <c r="AP1" s="263"/>
      <c r="AQ1" s="263" t="s">
        <v>25</v>
      </c>
      <c r="AR1" s="263"/>
      <c r="AS1" s="263" t="s">
        <v>26</v>
      </c>
      <c r="AT1" s="263"/>
      <c r="AU1" s="263" t="s">
        <v>27</v>
      </c>
      <c r="AV1" s="263"/>
      <c r="AW1" s="263" t="s">
        <v>28</v>
      </c>
      <c r="AX1" s="263"/>
      <c r="AY1" s="263" t="s">
        <v>29</v>
      </c>
      <c r="AZ1" s="263"/>
      <c r="BA1" s="263" t="s">
        <v>30</v>
      </c>
      <c r="BB1" s="263"/>
      <c r="BC1" s="263" t="s">
        <v>31</v>
      </c>
      <c r="BD1" s="263"/>
      <c r="BE1" s="263" t="s">
        <v>32</v>
      </c>
      <c r="BF1" s="263"/>
      <c r="BG1" s="263" t="s">
        <v>33</v>
      </c>
      <c r="BH1" s="263"/>
      <c r="BI1" s="263" t="s">
        <v>34</v>
      </c>
      <c r="BJ1" s="263"/>
      <c r="BK1" s="263" t="s">
        <v>35</v>
      </c>
      <c r="BL1" s="263"/>
      <c r="BM1" s="263" t="s">
        <v>36</v>
      </c>
      <c r="BN1" s="263"/>
      <c r="BO1" s="263" t="s">
        <v>37</v>
      </c>
      <c r="BP1" s="263"/>
      <c r="BQ1" s="263" t="s">
        <v>38</v>
      </c>
      <c r="BR1" s="263"/>
      <c r="BS1" s="263" t="s">
        <v>39</v>
      </c>
      <c r="BT1" s="263"/>
      <c r="BU1" s="263" t="s">
        <v>40</v>
      </c>
      <c r="BV1" s="263"/>
      <c r="BW1" s="263" t="s">
        <v>3217</v>
      </c>
      <c r="BX1" s="263"/>
      <c r="BY1" s="263" t="s">
        <v>3218</v>
      </c>
      <c r="BZ1" s="263"/>
      <c r="CA1" s="263" t="s">
        <v>3219</v>
      </c>
      <c r="CB1" s="263"/>
      <c r="CC1" s="263" t="s">
        <v>3220</v>
      </c>
      <c r="CD1" s="263"/>
      <c r="CE1" s="263" t="s">
        <v>3221</v>
      </c>
      <c r="CF1" s="263"/>
      <c r="CG1" s="263" t="s">
        <v>3222</v>
      </c>
      <c r="CH1" s="263"/>
      <c r="CI1" s="263" t="s">
        <v>3223</v>
      </c>
      <c r="CJ1" s="263"/>
      <c r="CK1" s="263" t="s">
        <v>3224</v>
      </c>
      <c r="CL1" s="263"/>
      <c r="CM1" s="263" t="s">
        <v>41</v>
      </c>
      <c r="CN1" s="263"/>
      <c r="CO1" s="263" t="s">
        <v>42</v>
      </c>
      <c r="CP1" s="263"/>
      <c r="CQ1" s="264" t="s">
        <v>43</v>
      </c>
      <c r="CR1" s="264"/>
    </row>
    <row r="2" spans="1:96" s="53" customFormat="1">
      <c r="A2" s="52"/>
      <c r="B2" s="52"/>
      <c r="D2" s="52"/>
      <c r="F2" s="52"/>
      <c r="G2" s="52"/>
      <c r="H2" s="52"/>
      <c r="O2" s="53" t="s">
        <v>44</v>
      </c>
      <c r="P2" s="53" t="s">
        <v>45</v>
      </c>
      <c r="Q2" s="53" t="s">
        <v>44</v>
      </c>
      <c r="R2" s="53" t="s">
        <v>45</v>
      </c>
      <c r="S2" s="53" t="s">
        <v>44</v>
      </c>
      <c r="T2" s="53" t="s">
        <v>45</v>
      </c>
      <c r="U2" s="53" t="s">
        <v>44</v>
      </c>
      <c r="V2" s="53" t="s">
        <v>45</v>
      </c>
      <c r="W2" s="53" t="s">
        <v>44</v>
      </c>
      <c r="X2" s="53" t="s">
        <v>45</v>
      </c>
      <c r="Y2" s="53" t="s">
        <v>44</v>
      </c>
      <c r="Z2" s="53" t="s">
        <v>45</v>
      </c>
      <c r="AA2" s="53" t="s">
        <v>44</v>
      </c>
      <c r="AB2" s="53" t="s">
        <v>45</v>
      </c>
      <c r="AC2" s="53" t="s">
        <v>44</v>
      </c>
      <c r="AD2" s="53" t="s">
        <v>45</v>
      </c>
      <c r="AE2" s="53" t="s">
        <v>44</v>
      </c>
      <c r="AF2" s="53" t="s">
        <v>45</v>
      </c>
      <c r="AG2" s="53" t="s">
        <v>44</v>
      </c>
      <c r="AH2" s="53" t="s">
        <v>45</v>
      </c>
      <c r="AI2" s="53" t="s">
        <v>44</v>
      </c>
      <c r="AJ2" s="53" t="s">
        <v>45</v>
      </c>
      <c r="AK2" s="53" t="s">
        <v>44</v>
      </c>
      <c r="AL2" s="53" t="s">
        <v>45</v>
      </c>
      <c r="AM2" s="53" t="s">
        <v>44</v>
      </c>
      <c r="AN2" s="53" t="s">
        <v>45</v>
      </c>
      <c r="AO2" s="53" t="s">
        <v>44</v>
      </c>
      <c r="AP2" s="53" t="s">
        <v>45</v>
      </c>
      <c r="AQ2" s="53" t="s">
        <v>44</v>
      </c>
      <c r="AR2" s="53" t="s">
        <v>45</v>
      </c>
      <c r="AS2" s="53" t="s">
        <v>44</v>
      </c>
      <c r="AT2" s="53" t="s">
        <v>45</v>
      </c>
      <c r="AU2" s="53" t="s">
        <v>44</v>
      </c>
      <c r="AV2" s="53" t="s">
        <v>45</v>
      </c>
      <c r="AW2" s="53" t="s">
        <v>44</v>
      </c>
      <c r="AX2" s="53" t="s">
        <v>45</v>
      </c>
      <c r="AY2" s="53" t="s">
        <v>44</v>
      </c>
      <c r="AZ2" s="53" t="s">
        <v>45</v>
      </c>
      <c r="BA2" s="53" t="s">
        <v>44</v>
      </c>
      <c r="BB2" s="53" t="s">
        <v>45</v>
      </c>
      <c r="BC2" s="53" t="s">
        <v>44</v>
      </c>
      <c r="BD2" s="53" t="s">
        <v>45</v>
      </c>
      <c r="BE2" s="53" t="s">
        <v>44</v>
      </c>
      <c r="BF2" s="53" t="s">
        <v>45</v>
      </c>
      <c r="BG2" s="53" t="s">
        <v>44</v>
      </c>
      <c r="BH2" s="53" t="s">
        <v>45</v>
      </c>
      <c r="BI2" s="53" t="s">
        <v>44</v>
      </c>
      <c r="BJ2" s="53" t="s">
        <v>45</v>
      </c>
      <c r="BK2" s="53" t="s">
        <v>44</v>
      </c>
      <c r="BL2" s="53" t="s">
        <v>45</v>
      </c>
      <c r="BM2" s="53" t="s">
        <v>44</v>
      </c>
      <c r="BN2" s="53" t="s">
        <v>45</v>
      </c>
      <c r="BO2" s="53" t="s">
        <v>44</v>
      </c>
      <c r="BP2" s="53" t="s">
        <v>45</v>
      </c>
      <c r="BQ2" s="53" t="s">
        <v>44</v>
      </c>
      <c r="BR2" s="53" t="s">
        <v>45</v>
      </c>
      <c r="BS2" s="53" t="s">
        <v>44</v>
      </c>
      <c r="BT2" s="53" t="s">
        <v>45</v>
      </c>
      <c r="BU2" s="53" t="s">
        <v>44</v>
      </c>
      <c r="BV2" s="53" t="s">
        <v>45</v>
      </c>
      <c r="BW2" s="53" t="s">
        <v>44</v>
      </c>
      <c r="BX2" s="53" t="s">
        <v>45</v>
      </c>
      <c r="BY2" s="53" t="s">
        <v>44</v>
      </c>
      <c r="BZ2" s="53" t="s">
        <v>45</v>
      </c>
      <c r="CA2" s="53" t="s">
        <v>44</v>
      </c>
      <c r="CB2" s="53" t="s">
        <v>45</v>
      </c>
      <c r="CC2" s="53" t="s">
        <v>44</v>
      </c>
      <c r="CD2" s="53" t="s">
        <v>45</v>
      </c>
      <c r="CE2" s="53" t="s">
        <v>44</v>
      </c>
      <c r="CF2" s="53" t="s">
        <v>45</v>
      </c>
      <c r="CG2" s="53" t="s">
        <v>44</v>
      </c>
      <c r="CH2" s="53" t="s">
        <v>45</v>
      </c>
      <c r="CI2" s="53" t="s">
        <v>44</v>
      </c>
      <c r="CJ2" s="53" t="s">
        <v>45</v>
      </c>
      <c r="CK2" s="53" t="s">
        <v>44</v>
      </c>
      <c r="CL2" s="53" t="s">
        <v>45</v>
      </c>
      <c r="CM2" s="53" t="s">
        <v>44</v>
      </c>
      <c r="CN2" s="53" t="s">
        <v>45</v>
      </c>
      <c r="CO2" s="53" t="s">
        <v>44</v>
      </c>
      <c r="CP2" s="53" t="s">
        <v>45</v>
      </c>
      <c r="CQ2" s="53" t="s">
        <v>44</v>
      </c>
      <c r="CR2" s="53" t="s">
        <v>45</v>
      </c>
    </row>
    <row r="3" spans="1:96" s="57" customFormat="1" ht="181.5" customHeight="1">
      <c r="A3" s="54" t="s">
        <v>46</v>
      </c>
      <c r="B3" s="54" t="s">
        <v>47</v>
      </c>
      <c r="C3" s="55" t="s">
        <v>48</v>
      </c>
      <c r="D3" s="56" t="s">
        <v>49</v>
      </c>
      <c r="E3" s="57" t="s">
        <v>50</v>
      </c>
      <c r="F3" s="54" t="s">
        <v>51</v>
      </c>
      <c r="G3" s="54" t="s">
        <v>52</v>
      </c>
      <c r="H3" s="54"/>
      <c r="I3" s="58">
        <v>1</v>
      </c>
      <c r="J3" s="55">
        <v>100</v>
      </c>
      <c r="K3" s="55">
        <v>100</v>
      </c>
      <c r="L3" s="55">
        <v>100</v>
      </c>
      <c r="M3" s="55">
        <v>100</v>
      </c>
      <c r="N3" s="55">
        <v>100</v>
      </c>
      <c r="O3" s="59">
        <v>100</v>
      </c>
      <c r="P3" s="59">
        <v>100</v>
      </c>
      <c r="Q3" s="59">
        <v>100</v>
      </c>
      <c r="R3" s="59">
        <v>100</v>
      </c>
      <c r="S3" s="59">
        <v>100</v>
      </c>
      <c r="T3" s="59">
        <v>100</v>
      </c>
      <c r="U3" s="59">
        <v>100</v>
      </c>
      <c r="V3" s="59">
        <v>100</v>
      </c>
      <c r="W3" s="59">
        <v>100</v>
      </c>
      <c r="X3" s="59">
        <v>100</v>
      </c>
      <c r="Y3" s="59">
        <v>100</v>
      </c>
      <c r="Z3" s="59">
        <v>100</v>
      </c>
      <c r="AA3" s="59">
        <v>100</v>
      </c>
      <c r="AB3" s="59">
        <v>100</v>
      </c>
      <c r="AC3" s="59">
        <v>100</v>
      </c>
      <c r="AD3" s="59">
        <v>100</v>
      </c>
      <c r="AE3" s="59">
        <v>100</v>
      </c>
      <c r="AF3" s="59">
        <v>100</v>
      </c>
      <c r="AG3" s="59">
        <v>100</v>
      </c>
      <c r="AH3" s="59">
        <v>100</v>
      </c>
      <c r="AI3" s="59">
        <v>100</v>
      </c>
      <c r="AJ3" s="59">
        <v>100</v>
      </c>
      <c r="AK3" s="59">
        <v>100</v>
      </c>
      <c r="AL3" s="59">
        <v>100</v>
      </c>
      <c r="AM3" s="59">
        <v>100</v>
      </c>
      <c r="AN3" s="59">
        <v>100</v>
      </c>
      <c r="AO3" s="59">
        <v>100</v>
      </c>
      <c r="AP3" s="59">
        <v>100</v>
      </c>
      <c r="AQ3" s="59">
        <v>100</v>
      </c>
      <c r="AR3" s="59">
        <v>100</v>
      </c>
      <c r="AS3" s="59">
        <v>100</v>
      </c>
      <c r="AT3" s="59">
        <v>100</v>
      </c>
      <c r="AU3" s="59">
        <v>100</v>
      </c>
      <c r="AV3" s="59">
        <v>100</v>
      </c>
      <c r="AW3" s="59">
        <v>100</v>
      </c>
      <c r="AX3" s="59">
        <v>100</v>
      </c>
      <c r="AY3" s="59">
        <v>100</v>
      </c>
      <c r="AZ3" s="59">
        <v>100</v>
      </c>
      <c r="BA3" s="59">
        <v>100</v>
      </c>
      <c r="BB3" s="59">
        <v>100</v>
      </c>
      <c r="BC3" s="59">
        <v>100</v>
      </c>
      <c r="BD3" s="59">
        <v>100</v>
      </c>
      <c r="BE3" s="59">
        <v>100</v>
      </c>
      <c r="BF3" s="59">
        <v>100</v>
      </c>
      <c r="BG3" s="59">
        <v>100</v>
      </c>
      <c r="BH3" s="59">
        <v>100</v>
      </c>
      <c r="BI3" s="59">
        <v>100</v>
      </c>
      <c r="BJ3" s="59">
        <v>100</v>
      </c>
      <c r="BK3" s="59">
        <v>100</v>
      </c>
      <c r="BL3" s="59">
        <v>100</v>
      </c>
      <c r="BM3" s="59">
        <v>100</v>
      </c>
      <c r="BN3" s="59">
        <v>100</v>
      </c>
      <c r="BO3" s="59">
        <v>100</v>
      </c>
      <c r="BP3" s="59">
        <v>100</v>
      </c>
      <c r="BQ3" s="59">
        <v>100</v>
      </c>
      <c r="BR3" s="59">
        <v>100</v>
      </c>
      <c r="BS3" s="59">
        <v>100</v>
      </c>
      <c r="BT3" s="59">
        <v>100</v>
      </c>
      <c r="BU3" s="59">
        <v>100</v>
      </c>
      <c r="BV3" s="59">
        <v>100</v>
      </c>
      <c r="BW3" s="59">
        <v>100</v>
      </c>
      <c r="BX3" s="59">
        <v>100</v>
      </c>
      <c r="BY3" s="59">
        <v>100</v>
      </c>
      <c r="BZ3" s="59">
        <v>100</v>
      </c>
      <c r="CA3" s="59">
        <v>100</v>
      </c>
      <c r="CB3" s="59">
        <v>100</v>
      </c>
      <c r="CC3" s="59">
        <v>100</v>
      </c>
      <c r="CD3" s="59">
        <v>100</v>
      </c>
      <c r="CE3" s="59">
        <v>100</v>
      </c>
      <c r="CF3" s="59">
        <v>100</v>
      </c>
      <c r="CG3" s="59">
        <v>100</v>
      </c>
      <c r="CH3" s="59">
        <v>100</v>
      </c>
      <c r="CI3" s="59">
        <v>100</v>
      </c>
      <c r="CJ3" s="59">
        <v>100</v>
      </c>
      <c r="CK3" s="59">
        <v>100</v>
      </c>
      <c r="CL3" s="59">
        <v>100</v>
      </c>
      <c r="CM3" s="59">
        <v>100</v>
      </c>
      <c r="CN3" s="59">
        <v>100</v>
      </c>
      <c r="CO3" s="59">
        <v>100</v>
      </c>
      <c r="CP3" s="59">
        <v>100</v>
      </c>
      <c r="CQ3" s="55">
        <v>100</v>
      </c>
      <c r="CR3" s="55">
        <v>100</v>
      </c>
    </row>
    <row r="4" spans="1:96" s="57" customFormat="1" ht="45">
      <c r="A4" s="54"/>
      <c r="B4" s="54"/>
      <c r="D4" s="54"/>
      <c r="E4" s="57" t="s">
        <v>53</v>
      </c>
      <c r="F4" s="54" t="s">
        <v>54</v>
      </c>
      <c r="G4" s="54" t="s">
        <v>52</v>
      </c>
      <c r="H4" s="54"/>
      <c r="I4" s="58">
        <v>1</v>
      </c>
      <c r="J4" s="55">
        <v>100</v>
      </c>
      <c r="K4" s="55">
        <v>100</v>
      </c>
      <c r="L4" s="55">
        <v>100</v>
      </c>
      <c r="M4" s="55">
        <v>100</v>
      </c>
      <c r="N4" s="55">
        <v>100</v>
      </c>
      <c r="O4" s="59">
        <v>100</v>
      </c>
      <c r="P4" s="59">
        <v>100</v>
      </c>
      <c r="Q4" s="59">
        <v>100</v>
      </c>
      <c r="R4" s="59">
        <v>100</v>
      </c>
      <c r="S4" s="59">
        <v>100</v>
      </c>
      <c r="T4" s="59">
        <v>100</v>
      </c>
      <c r="U4" s="59">
        <v>100</v>
      </c>
      <c r="V4" s="59">
        <v>100</v>
      </c>
      <c r="W4" s="59">
        <v>100</v>
      </c>
      <c r="X4" s="59">
        <v>100</v>
      </c>
      <c r="Y4" s="59">
        <v>100</v>
      </c>
      <c r="Z4" s="59">
        <v>100</v>
      </c>
      <c r="AA4" s="59">
        <v>100</v>
      </c>
      <c r="AB4" s="59">
        <v>100</v>
      </c>
      <c r="AC4" s="59">
        <v>100</v>
      </c>
      <c r="AD4" s="59">
        <v>100</v>
      </c>
      <c r="AE4" s="59">
        <v>100</v>
      </c>
      <c r="AF4" s="59">
        <v>100</v>
      </c>
      <c r="AG4" s="59">
        <v>100</v>
      </c>
      <c r="AH4" s="59">
        <v>100</v>
      </c>
      <c r="AI4" s="59">
        <v>100</v>
      </c>
      <c r="AJ4" s="59">
        <v>100</v>
      </c>
      <c r="AK4" s="59">
        <v>100</v>
      </c>
      <c r="AL4" s="59">
        <v>100</v>
      </c>
      <c r="AM4" s="59">
        <v>100</v>
      </c>
      <c r="AN4" s="59">
        <v>100</v>
      </c>
      <c r="AO4" s="59">
        <v>100</v>
      </c>
      <c r="AP4" s="59">
        <v>100</v>
      </c>
      <c r="AQ4" s="59">
        <v>100</v>
      </c>
      <c r="AR4" s="59">
        <v>100</v>
      </c>
      <c r="AS4" s="59">
        <v>100</v>
      </c>
      <c r="AT4" s="59">
        <v>100</v>
      </c>
      <c r="AU4" s="59">
        <v>100</v>
      </c>
      <c r="AV4" s="59">
        <v>100</v>
      </c>
      <c r="AW4" s="59">
        <v>100</v>
      </c>
      <c r="AX4" s="59">
        <v>100</v>
      </c>
      <c r="AY4" s="59">
        <v>100</v>
      </c>
      <c r="AZ4" s="59">
        <v>100</v>
      </c>
      <c r="BA4" s="59">
        <v>100</v>
      </c>
      <c r="BB4" s="59">
        <v>100</v>
      </c>
      <c r="BC4" s="59">
        <v>100</v>
      </c>
      <c r="BD4" s="59">
        <v>100</v>
      </c>
      <c r="BE4" s="59">
        <v>100</v>
      </c>
      <c r="BF4" s="59">
        <v>100</v>
      </c>
      <c r="BG4" s="59">
        <v>100</v>
      </c>
      <c r="BH4" s="59">
        <v>100</v>
      </c>
      <c r="BI4" s="59">
        <v>100</v>
      </c>
      <c r="BJ4" s="59">
        <v>100</v>
      </c>
      <c r="BK4" s="59">
        <v>100</v>
      </c>
      <c r="BL4" s="59">
        <v>100</v>
      </c>
      <c r="BM4" s="59">
        <v>100</v>
      </c>
      <c r="BN4" s="59">
        <v>100</v>
      </c>
      <c r="BO4" s="59">
        <v>100</v>
      </c>
      <c r="BP4" s="59">
        <v>100</v>
      </c>
      <c r="BQ4" s="59">
        <v>100</v>
      </c>
      <c r="BR4" s="59">
        <v>100</v>
      </c>
      <c r="BS4" s="59">
        <v>100</v>
      </c>
      <c r="BT4" s="59">
        <v>100</v>
      </c>
      <c r="BU4" s="59">
        <v>100</v>
      </c>
      <c r="BV4" s="59">
        <v>100</v>
      </c>
      <c r="BW4" s="59">
        <v>100</v>
      </c>
      <c r="BX4" s="59">
        <v>100</v>
      </c>
      <c r="BY4" s="59">
        <v>100</v>
      </c>
      <c r="BZ4" s="59">
        <v>100</v>
      </c>
      <c r="CA4" s="59">
        <v>100</v>
      </c>
      <c r="CB4" s="59">
        <v>100</v>
      </c>
      <c r="CC4" s="59">
        <v>100</v>
      </c>
      <c r="CD4" s="59">
        <v>100</v>
      </c>
      <c r="CE4" s="59">
        <v>100</v>
      </c>
      <c r="CF4" s="59">
        <v>100</v>
      </c>
      <c r="CG4" s="59">
        <v>100</v>
      </c>
      <c r="CH4" s="59">
        <v>100</v>
      </c>
      <c r="CI4" s="59">
        <v>100</v>
      </c>
      <c r="CJ4" s="59">
        <v>100</v>
      </c>
      <c r="CK4" s="59">
        <v>100</v>
      </c>
      <c r="CL4" s="59">
        <v>100</v>
      </c>
      <c r="CM4" s="59">
        <v>100</v>
      </c>
      <c r="CN4" s="59">
        <v>100</v>
      </c>
      <c r="CO4" s="59">
        <v>100</v>
      </c>
      <c r="CP4" s="59">
        <v>100</v>
      </c>
      <c r="CQ4" s="55">
        <v>100</v>
      </c>
      <c r="CR4" s="55">
        <v>100</v>
      </c>
    </row>
    <row r="5" spans="1:96" s="57" customFormat="1" ht="30">
      <c r="A5" s="54"/>
      <c r="B5" s="54"/>
      <c r="D5" s="54"/>
      <c r="E5" s="57" t="s">
        <v>55</v>
      </c>
      <c r="F5" s="54" t="s">
        <v>56</v>
      </c>
      <c r="G5" s="54" t="s">
        <v>57</v>
      </c>
      <c r="H5" s="54"/>
      <c r="I5" s="55" t="s">
        <v>58</v>
      </c>
      <c r="J5" s="55" t="s">
        <v>59</v>
      </c>
      <c r="K5" s="55">
        <v>85</v>
      </c>
      <c r="L5" s="55" t="s">
        <v>60</v>
      </c>
      <c r="M5" s="55">
        <v>89</v>
      </c>
      <c r="N5" s="55">
        <v>91</v>
      </c>
      <c r="O5" s="59" t="s">
        <v>59</v>
      </c>
      <c r="P5" s="59">
        <v>85</v>
      </c>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t="s">
        <v>59</v>
      </c>
      <c r="AT5" s="59">
        <v>85</v>
      </c>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5"/>
      <c r="CR5" s="55"/>
    </row>
    <row r="6" spans="1:96" s="57" customFormat="1">
      <c r="A6" s="54"/>
      <c r="B6" s="54"/>
      <c r="D6" s="54"/>
      <c r="E6" s="57" t="s">
        <v>61</v>
      </c>
      <c r="F6" s="54" t="s">
        <v>62</v>
      </c>
      <c r="G6" s="54" t="s">
        <v>57</v>
      </c>
      <c r="H6" s="54"/>
      <c r="I6" s="55" t="s">
        <v>58</v>
      </c>
      <c r="J6" s="55" t="s">
        <v>63</v>
      </c>
      <c r="K6" s="55" t="s">
        <v>64</v>
      </c>
      <c r="L6" s="55" t="s">
        <v>65</v>
      </c>
      <c r="M6" s="55" t="s">
        <v>66</v>
      </c>
      <c r="N6" s="55">
        <v>90</v>
      </c>
      <c r="O6" s="59" t="s">
        <v>63</v>
      </c>
      <c r="P6" s="59" t="s">
        <v>64</v>
      </c>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60" t="s">
        <v>63</v>
      </c>
      <c r="AV6" s="60" t="s">
        <v>64</v>
      </c>
      <c r="AW6" s="60"/>
      <c r="AX6" s="60"/>
      <c r="AY6" s="60"/>
      <c r="AZ6" s="60"/>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5"/>
      <c r="CR6" s="55"/>
    </row>
    <row r="7" spans="1:96" s="57" customFormat="1">
      <c r="A7" s="54"/>
      <c r="B7" s="54"/>
      <c r="D7" s="54"/>
      <c r="E7" s="57" t="s">
        <v>67</v>
      </c>
      <c r="F7" s="54" t="s">
        <v>68</v>
      </c>
      <c r="G7" s="54" t="s">
        <v>57</v>
      </c>
      <c r="H7" s="54"/>
      <c r="I7" s="55" t="s">
        <v>58</v>
      </c>
      <c r="J7" s="55" t="s">
        <v>69</v>
      </c>
      <c r="K7" s="55" t="s">
        <v>70</v>
      </c>
      <c r="L7" s="55" t="s">
        <v>71</v>
      </c>
      <c r="M7" s="55" t="s">
        <v>72</v>
      </c>
      <c r="N7" s="55">
        <v>94</v>
      </c>
      <c r="O7" s="59" t="s">
        <v>69</v>
      </c>
      <c r="P7" s="59" t="s">
        <v>70</v>
      </c>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60"/>
      <c r="AV7" s="60"/>
      <c r="AW7" s="60" t="s">
        <v>69</v>
      </c>
      <c r="AX7" s="60" t="s">
        <v>70</v>
      </c>
      <c r="AY7" s="60"/>
      <c r="AZ7" s="60"/>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5"/>
      <c r="CR7" s="55"/>
    </row>
    <row r="8" spans="1:96" s="57" customFormat="1">
      <c r="A8" s="54"/>
      <c r="B8" s="54"/>
      <c r="D8" s="54"/>
      <c r="E8" s="57" t="s">
        <v>73</v>
      </c>
      <c r="F8" s="54" t="s">
        <v>74</v>
      </c>
      <c r="G8" s="54" t="s">
        <v>57</v>
      </c>
      <c r="H8" s="54"/>
      <c r="I8" s="55" t="s">
        <v>58</v>
      </c>
      <c r="J8" s="55" t="s">
        <v>75</v>
      </c>
      <c r="K8" s="55" t="s">
        <v>75</v>
      </c>
      <c r="L8" s="55" t="s">
        <v>76</v>
      </c>
      <c r="M8" s="55" t="s">
        <v>63</v>
      </c>
      <c r="N8" s="55">
        <v>90</v>
      </c>
      <c r="O8" s="59" t="s">
        <v>75</v>
      </c>
      <c r="P8" s="59" t="s">
        <v>75</v>
      </c>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60"/>
      <c r="AV8" s="60"/>
      <c r="AW8" s="60"/>
      <c r="AX8" s="60"/>
      <c r="AY8" s="60" t="s">
        <v>75</v>
      </c>
      <c r="AZ8" s="60" t="s">
        <v>75</v>
      </c>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5"/>
      <c r="CR8" s="55"/>
    </row>
    <row r="9" spans="1:96" s="57" customFormat="1" ht="45">
      <c r="A9" s="54"/>
      <c r="B9" s="54"/>
      <c r="D9" s="54"/>
      <c r="E9" s="57" t="s">
        <v>77</v>
      </c>
      <c r="F9" s="54" t="s">
        <v>78</v>
      </c>
      <c r="G9" s="54" t="s">
        <v>57</v>
      </c>
      <c r="H9" s="54"/>
      <c r="I9" s="58">
        <v>1</v>
      </c>
      <c r="J9" s="55" t="s">
        <v>79</v>
      </c>
      <c r="K9" s="58">
        <v>0.95</v>
      </c>
      <c r="L9" s="55">
        <v>100</v>
      </c>
      <c r="M9" s="55">
        <v>100</v>
      </c>
      <c r="N9" s="55">
        <v>100</v>
      </c>
      <c r="O9" s="59" t="s">
        <v>79</v>
      </c>
      <c r="P9" s="61">
        <v>0.95</v>
      </c>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t="s">
        <v>79</v>
      </c>
      <c r="AT9" s="61">
        <v>0.95</v>
      </c>
      <c r="AU9" s="59" t="s">
        <v>80</v>
      </c>
      <c r="AV9" s="61" t="s">
        <v>80</v>
      </c>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5"/>
      <c r="CR9" s="55"/>
    </row>
    <row r="10" spans="1:96" s="57" customFormat="1" ht="45">
      <c r="A10" s="54"/>
      <c r="B10" s="54"/>
      <c r="D10" s="54"/>
      <c r="E10" s="57" t="s">
        <v>81</v>
      </c>
      <c r="F10" s="54" t="s">
        <v>82</v>
      </c>
      <c r="G10" s="54" t="s">
        <v>57</v>
      </c>
      <c r="H10" s="54"/>
      <c r="I10" s="58">
        <v>1</v>
      </c>
      <c r="J10" s="55" t="s">
        <v>79</v>
      </c>
      <c r="K10" s="58">
        <v>0.73</v>
      </c>
      <c r="L10" s="55">
        <v>100</v>
      </c>
      <c r="M10" s="55">
        <v>100</v>
      </c>
      <c r="N10" s="55">
        <v>100</v>
      </c>
      <c r="O10" s="59" t="s">
        <v>79</v>
      </c>
      <c r="P10" s="61">
        <v>0.73</v>
      </c>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t="s">
        <v>80</v>
      </c>
      <c r="AT10" s="61" t="s">
        <v>80</v>
      </c>
      <c r="AU10" s="59" t="s">
        <v>79</v>
      </c>
      <c r="AV10" s="61">
        <v>0.73</v>
      </c>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5"/>
      <c r="CR10" s="55"/>
    </row>
    <row r="11" spans="1:96" s="57" customFormat="1">
      <c r="A11" s="54"/>
      <c r="B11" s="54"/>
      <c r="D11" s="54"/>
      <c r="E11" s="57" t="s">
        <v>83</v>
      </c>
      <c r="F11" s="54" t="s">
        <v>84</v>
      </c>
      <c r="G11" s="54" t="s">
        <v>85</v>
      </c>
      <c r="H11" s="54"/>
      <c r="I11" s="55" t="s">
        <v>86</v>
      </c>
      <c r="J11" s="55">
        <v>0</v>
      </c>
      <c r="K11" s="55">
        <v>0</v>
      </c>
      <c r="L11" s="55">
        <v>1</v>
      </c>
      <c r="M11" s="55">
        <v>1</v>
      </c>
      <c r="N11" s="55">
        <v>0</v>
      </c>
      <c r="O11" s="59">
        <v>0</v>
      </c>
      <c r="P11" s="59">
        <v>0</v>
      </c>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5"/>
      <c r="CR11" s="55"/>
    </row>
    <row r="12" spans="1:96" s="57" customFormat="1" ht="30" customHeight="1">
      <c r="A12" s="54"/>
      <c r="B12" s="54"/>
      <c r="D12" s="54"/>
      <c r="E12" s="57" t="s">
        <v>87</v>
      </c>
      <c r="F12" s="54" t="s">
        <v>88</v>
      </c>
      <c r="G12" s="54" t="s">
        <v>57</v>
      </c>
      <c r="H12" s="54" t="s">
        <v>52</v>
      </c>
      <c r="I12" s="55" t="s">
        <v>89</v>
      </c>
      <c r="J12" s="55">
        <v>5.57</v>
      </c>
      <c r="K12" s="55">
        <v>10</v>
      </c>
      <c r="L12" s="55">
        <v>15</v>
      </c>
      <c r="M12" s="55">
        <v>20</v>
      </c>
      <c r="N12" s="55">
        <v>25</v>
      </c>
      <c r="O12" s="59">
        <v>5.57</v>
      </c>
      <c r="P12" s="59">
        <v>10</v>
      </c>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t="s">
        <v>90</v>
      </c>
      <c r="CL12" s="59">
        <v>10</v>
      </c>
      <c r="CM12" s="59" t="s">
        <v>91</v>
      </c>
      <c r="CN12" s="59">
        <v>10</v>
      </c>
      <c r="CO12" s="59" t="s">
        <v>92</v>
      </c>
      <c r="CP12" s="59">
        <v>17</v>
      </c>
      <c r="CQ12" s="55"/>
      <c r="CR12" s="55"/>
    </row>
    <row r="13" spans="1:96" s="57" customFormat="1">
      <c r="A13" s="54"/>
      <c r="B13" s="54"/>
      <c r="D13" s="54"/>
      <c r="F13" s="54"/>
      <c r="G13" s="54"/>
      <c r="H13" s="54"/>
      <c r="I13" s="55" t="s">
        <v>93</v>
      </c>
      <c r="J13" s="55">
        <v>14.88</v>
      </c>
      <c r="K13" s="55" t="s">
        <v>80</v>
      </c>
      <c r="L13" s="55">
        <v>20</v>
      </c>
      <c r="M13" s="55">
        <v>23</v>
      </c>
      <c r="N13" s="55">
        <v>26</v>
      </c>
      <c r="O13" s="59">
        <v>14.88</v>
      </c>
      <c r="P13" s="59">
        <v>17</v>
      </c>
      <c r="Q13" s="59">
        <v>24</v>
      </c>
      <c r="R13" s="59">
        <v>27</v>
      </c>
      <c r="S13" s="59">
        <v>15</v>
      </c>
      <c r="T13" s="59">
        <v>17</v>
      </c>
      <c r="U13" s="59">
        <v>15</v>
      </c>
      <c r="V13" s="59">
        <v>17</v>
      </c>
      <c r="W13" s="59" t="s">
        <v>94</v>
      </c>
      <c r="X13" s="59">
        <v>17</v>
      </c>
      <c r="Y13" s="59" t="s">
        <v>95</v>
      </c>
      <c r="Z13" s="59">
        <v>17</v>
      </c>
      <c r="AA13" s="59" t="s">
        <v>96</v>
      </c>
      <c r="AB13" s="59">
        <v>17</v>
      </c>
      <c r="AC13" s="59"/>
      <c r="AD13" s="59"/>
      <c r="AE13" s="59" t="s">
        <v>97</v>
      </c>
      <c r="AF13" s="59">
        <v>19</v>
      </c>
      <c r="AG13" s="59" t="s">
        <v>98</v>
      </c>
      <c r="AH13" s="59" t="s">
        <v>99</v>
      </c>
      <c r="AI13" s="59" t="s">
        <v>100</v>
      </c>
      <c r="AJ13" s="59" t="s">
        <v>100</v>
      </c>
      <c r="AK13" s="59" t="s">
        <v>101</v>
      </c>
      <c r="AL13" s="59">
        <v>17</v>
      </c>
      <c r="AM13" s="59" t="s">
        <v>102</v>
      </c>
      <c r="AN13" s="59" t="s">
        <v>102</v>
      </c>
      <c r="AO13" s="59" t="s">
        <v>103</v>
      </c>
      <c r="AP13" s="59" t="s">
        <v>103</v>
      </c>
      <c r="AQ13" s="59"/>
      <c r="AR13" s="59"/>
      <c r="AS13" s="59"/>
      <c r="AT13" s="59"/>
      <c r="AU13" s="59"/>
      <c r="AV13" s="59"/>
      <c r="AW13" s="59"/>
      <c r="AX13" s="59"/>
      <c r="AY13" s="59"/>
      <c r="AZ13" s="59"/>
      <c r="BA13" s="59" t="s">
        <v>104</v>
      </c>
      <c r="BB13" s="59">
        <v>17</v>
      </c>
      <c r="BC13" s="59" t="s">
        <v>105</v>
      </c>
      <c r="BD13" s="59">
        <v>19</v>
      </c>
      <c r="BE13" s="59">
        <v>10.199999999999999</v>
      </c>
      <c r="BF13" s="59">
        <v>17</v>
      </c>
      <c r="BG13" s="59" t="s">
        <v>106</v>
      </c>
      <c r="BH13" s="59" t="s">
        <v>106</v>
      </c>
      <c r="BI13" s="59" t="s">
        <v>107</v>
      </c>
      <c r="BJ13" s="59" t="s">
        <v>107</v>
      </c>
      <c r="BK13" s="59" t="s">
        <v>108</v>
      </c>
      <c r="BL13" s="59" t="s">
        <v>108</v>
      </c>
      <c r="BM13" s="59" t="s">
        <v>109</v>
      </c>
      <c r="BN13" s="59">
        <v>17</v>
      </c>
      <c r="BO13" s="59" t="s">
        <v>110</v>
      </c>
      <c r="BP13" s="59">
        <v>17</v>
      </c>
      <c r="BQ13" s="59" t="s">
        <v>109</v>
      </c>
      <c r="BR13" s="59">
        <v>17</v>
      </c>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5"/>
      <c r="CR13" s="55"/>
    </row>
    <row r="14" spans="1:96" s="57" customFormat="1">
      <c r="A14" s="54"/>
      <c r="B14" s="54"/>
      <c r="D14" s="54"/>
      <c r="F14" s="54"/>
      <c r="G14" s="54"/>
      <c r="H14" s="54"/>
      <c r="I14" s="55" t="s">
        <v>111</v>
      </c>
      <c r="J14" s="55">
        <v>53.58</v>
      </c>
      <c r="K14" s="55">
        <v>55</v>
      </c>
      <c r="L14" s="55">
        <v>57</v>
      </c>
      <c r="M14" s="55">
        <v>59</v>
      </c>
      <c r="N14" s="55">
        <v>61</v>
      </c>
      <c r="O14" s="59">
        <v>53.58</v>
      </c>
      <c r="P14" s="59">
        <v>55</v>
      </c>
      <c r="Q14" s="62"/>
      <c r="R14" s="62"/>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v>18</v>
      </c>
      <c r="BT14" s="59">
        <v>55</v>
      </c>
      <c r="BU14" s="59">
        <v>24</v>
      </c>
      <c r="BV14" s="59">
        <v>55</v>
      </c>
      <c r="BW14" s="59" t="s">
        <v>112</v>
      </c>
      <c r="BX14" s="59">
        <v>55</v>
      </c>
      <c r="BY14" s="59" t="s">
        <v>113</v>
      </c>
      <c r="BZ14" s="59" t="s">
        <v>114</v>
      </c>
      <c r="CA14" s="59" t="s">
        <v>115</v>
      </c>
      <c r="CB14" s="59">
        <v>55</v>
      </c>
      <c r="CC14" s="59" t="s">
        <v>116</v>
      </c>
      <c r="CD14" s="59" t="s">
        <v>117</v>
      </c>
      <c r="CE14" s="59" t="s">
        <v>118</v>
      </c>
      <c r="CF14" s="59">
        <v>55</v>
      </c>
      <c r="CG14" s="59"/>
      <c r="CH14" s="59"/>
      <c r="CI14" s="59"/>
      <c r="CJ14" s="59"/>
      <c r="CK14" s="59"/>
      <c r="CL14" s="59"/>
      <c r="CM14" s="59"/>
      <c r="CN14" s="59"/>
      <c r="CO14" s="59"/>
      <c r="CP14" s="59"/>
      <c r="CQ14" s="55"/>
      <c r="CR14" s="55"/>
    </row>
    <row r="15" spans="1:96" s="57" customFormat="1">
      <c r="A15" s="54"/>
      <c r="B15" s="54"/>
      <c r="D15" s="54"/>
      <c r="F15" s="54"/>
      <c r="G15" s="54"/>
      <c r="H15" s="54"/>
      <c r="I15" s="55" t="s">
        <v>119</v>
      </c>
      <c r="J15" s="55">
        <v>24</v>
      </c>
      <c r="K15" s="55">
        <v>25</v>
      </c>
      <c r="L15" s="55">
        <v>27</v>
      </c>
      <c r="M15" s="55">
        <v>30</v>
      </c>
      <c r="N15" s="55">
        <v>33</v>
      </c>
      <c r="O15" s="59">
        <v>24</v>
      </c>
      <c r="P15" s="59">
        <v>25</v>
      </c>
      <c r="Q15" s="62"/>
      <c r="R15" s="62"/>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v>20</v>
      </c>
      <c r="CH15" s="59">
        <v>25</v>
      </c>
      <c r="CI15" s="59">
        <v>20</v>
      </c>
      <c r="CJ15" s="59">
        <v>25</v>
      </c>
      <c r="CK15" s="59"/>
      <c r="CL15" s="59"/>
      <c r="CM15" s="59"/>
      <c r="CN15" s="59"/>
      <c r="CO15" s="59"/>
      <c r="CP15" s="59"/>
      <c r="CQ15" s="55"/>
      <c r="CR15" s="55"/>
    </row>
    <row r="16" spans="1:96" s="57" customFormat="1" ht="30">
      <c r="A16" s="54"/>
      <c r="B16" s="54"/>
      <c r="D16" s="54" t="s">
        <v>120</v>
      </c>
      <c r="E16" s="57" t="s">
        <v>121</v>
      </c>
      <c r="F16" s="54" t="s">
        <v>122</v>
      </c>
      <c r="G16" s="54" t="s">
        <v>57</v>
      </c>
      <c r="H16" s="54" t="s">
        <v>123</v>
      </c>
      <c r="I16" s="58">
        <v>0.5</v>
      </c>
      <c r="J16" s="55">
        <v>21.1</v>
      </c>
      <c r="K16" s="55">
        <v>22</v>
      </c>
      <c r="L16" s="55">
        <v>25</v>
      </c>
      <c r="M16" s="55">
        <v>35</v>
      </c>
      <c r="N16" s="55">
        <v>40</v>
      </c>
      <c r="O16" s="59">
        <v>21.1</v>
      </c>
      <c r="P16" s="59">
        <v>22</v>
      </c>
      <c r="Q16" s="59"/>
      <c r="R16" s="59"/>
      <c r="S16" s="59"/>
      <c r="T16" s="59"/>
      <c r="U16" s="59"/>
      <c r="V16" s="59"/>
      <c r="W16" s="59"/>
      <c r="X16" s="59"/>
      <c r="Y16" s="59"/>
      <c r="Z16" s="59"/>
      <c r="AA16" s="59"/>
      <c r="AB16" s="59"/>
      <c r="AC16" s="59"/>
      <c r="AD16" s="59"/>
      <c r="AE16" s="59"/>
      <c r="AF16" s="59"/>
      <c r="AG16" s="59"/>
      <c r="AH16" s="59"/>
      <c r="AI16" s="59"/>
      <c r="AJ16" s="59"/>
      <c r="AK16" s="59">
        <v>73</v>
      </c>
      <c r="AL16" s="59">
        <v>73</v>
      </c>
      <c r="AM16" s="59" t="s">
        <v>124</v>
      </c>
      <c r="AN16" s="59" t="s">
        <v>124</v>
      </c>
      <c r="AO16" s="59">
        <v>60</v>
      </c>
      <c r="AP16" s="59">
        <v>60</v>
      </c>
      <c r="AQ16" s="59" t="s">
        <v>125</v>
      </c>
      <c r="AR16" s="59" t="s">
        <v>125</v>
      </c>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5"/>
      <c r="CR16" s="55"/>
    </row>
    <row r="17" spans="1:96" s="57" customFormat="1">
      <c r="A17" s="54"/>
      <c r="B17" s="54"/>
      <c r="D17" s="54"/>
      <c r="E17" s="57" t="s">
        <v>126</v>
      </c>
      <c r="F17" s="54" t="s">
        <v>127</v>
      </c>
      <c r="G17" s="54" t="s">
        <v>57</v>
      </c>
      <c r="H17" s="54"/>
      <c r="I17" s="55" t="s">
        <v>128</v>
      </c>
      <c r="J17" s="55">
        <v>3.42</v>
      </c>
      <c r="K17" s="55">
        <v>3.42</v>
      </c>
      <c r="L17" s="55">
        <v>3.5</v>
      </c>
      <c r="M17" s="55">
        <v>3.6</v>
      </c>
      <c r="N17" s="55">
        <v>3.7</v>
      </c>
      <c r="O17" s="59">
        <v>3.42</v>
      </c>
      <c r="P17" s="59">
        <v>3.42</v>
      </c>
      <c r="Q17" s="59" t="s">
        <v>129</v>
      </c>
      <c r="R17" s="59" t="s">
        <v>130</v>
      </c>
      <c r="S17" s="59" t="s">
        <v>131</v>
      </c>
      <c r="T17" s="59" t="s">
        <v>131</v>
      </c>
      <c r="U17" s="59" t="s">
        <v>129</v>
      </c>
      <c r="V17" s="59" t="s">
        <v>130</v>
      </c>
      <c r="W17" s="59" t="s">
        <v>132</v>
      </c>
      <c r="X17" s="59" t="s">
        <v>132</v>
      </c>
      <c r="Y17" s="63" t="s">
        <v>133</v>
      </c>
      <c r="Z17" s="59" t="s">
        <v>133</v>
      </c>
      <c r="AA17" s="59" t="s">
        <v>134</v>
      </c>
      <c r="AB17" s="59" t="s">
        <v>130</v>
      </c>
      <c r="AC17" s="59" t="s">
        <v>135</v>
      </c>
      <c r="AD17" s="59" t="s">
        <v>130</v>
      </c>
      <c r="AE17" s="59" t="s">
        <v>136</v>
      </c>
      <c r="AF17" s="59" t="s">
        <v>130</v>
      </c>
      <c r="AG17" s="59" t="s">
        <v>137</v>
      </c>
      <c r="AH17" s="59" t="s">
        <v>130</v>
      </c>
      <c r="AI17" s="59" t="s">
        <v>138</v>
      </c>
      <c r="AJ17" s="59" t="s">
        <v>130</v>
      </c>
      <c r="AK17" s="59"/>
      <c r="AL17" s="59"/>
      <c r="AM17" s="59" t="s">
        <v>139</v>
      </c>
      <c r="AN17" s="59" t="s">
        <v>130</v>
      </c>
      <c r="AO17" s="59" t="s">
        <v>140</v>
      </c>
      <c r="AP17" s="59" t="s">
        <v>130</v>
      </c>
      <c r="AQ17" s="59" t="s">
        <v>141</v>
      </c>
      <c r="AR17" s="59" t="s">
        <v>130</v>
      </c>
      <c r="AS17" s="59"/>
      <c r="AT17" s="59"/>
      <c r="AU17" s="59"/>
      <c r="AV17" s="59"/>
      <c r="AW17" s="59"/>
      <c r="AX17" s="59"/>
      <c r="AY17" s="59"/>
      <c r="AZ17" s="59"/>
      <c r="BA17" s="59" t="s">
        <v>142</v>
      </c>
      <c r="BB17" s="59" t="s">
        <v>142</v>
      </c>
      <c r="BC17" s="59" t="s">
        <v>143</v>
      </c>
      <c r="BD17" s="59" t="s">
        <v>143</v>
      </c>
      <c r="BE17" s="59" t="s">
        <v>144</v>
      </c>
      <c r="BF17" s="59" t="s">
        <v>144</v>
      </c>
      <c r="BG17" s="59" t="s">
        <v>130</v>
      </c>
      <c r="BH17" s="59" t="s">
        <v>130</v>
      </c>
      <c r="BI17" s="59" t="s">
        <v>145</v>
      </c>
      <c r="BJ17" s="59" t="s">
        <v>145</v>
      </c>
      <c r="BK17" s="59" t="s">
        <v>135</v>
      </c>
      <c r="BL17" s="59" t="s">
        <v>130</v>
      </c>
      <c r="BM17" s="59" t="s">
        <v>146</v>
      </c>
      <c r="BN17" s="59" t="s">
        <v>146</v>
      </c>
      <c r="BO17" s="59" t="s">
        <v>147</v>
      </c>
      <c r="BP17" s="59" t="s">
        <v>130</v>
      </c>
      <c r="BQ17" s="59" t="s">
        <v>148</v>
      </c>
      <c r="BR17" s="59" t="s">
        <v>130</v>
      </c>
      <c r="BS17" s="59" t="s">
        <v>149</v>
      </c>
      <c r="BT17" s="59" t="s">
        <v>150</v>
      </c>
      <c r="BU17" s="59" t="s">
        <v>151</v>
      </c>
      <c r="BV17" s="59" t="s">
        <v>152</v>
      </c>
      <c r="BW17" s="59" t="s">
        <v>149</v>
      </c>
      <c r="BX17" s="59" t="s">
        <v>150</v>
      </c>
      <c r="BY17" s="59" t="s">
        <v>153</v>
      </c>
      <c r="BZ17" s="59" t="s">
        <v>130</v>
      </c>
      <c r="CA17" s="59" t="s">
        <v>154</v>
      </c>
      <c r="CB17" s="59" t="s">
        <v>155</v>
      </c>
      <c r="CC17" s="59" t="s">
        <v>156</v>
      </c>
      <c r="CD17" s="59" t="s">
        <v>157</v>
      </c>
      <c r="CE17" s="59" t="s">
        <v>158</v>
      </c>
      <c r="CF17" s="59" t="s">
        <v>130</v>
      </c>
      <c r="CG17" s="59" t="s">
        <v>159</v>
      </c>
      <c r="CH17" s="59" t="s">
        <v>159</v>
      </c>
      <c r="CI17" s="59" t="s">
        <v>160</v>
      </c>
      <c r="CJ17" s="59" t="s">
        <v>161</v>
      </c>
      <c r="CK17" s="59" t="s">
        <v>162</v>
      </c>
      <c r="CL17" s="59" t="s">
        <v>130</v>
      </c>
      <c r="CM17" s="59" t="s">
        <v>163</v>
      </c>
      <c r="CN17" s="59" t="s">
        <v>130</v>
      </c>
      <c r="CO17" s="59" t="s">
        <v>164</v>
      </c>
      <c r="CP17" s="59" t="s">
        <v>130</v>
      </c>
      <c r="CQ17" s="55"/>
      <c r="CR17" s="55"/>
    </row>
    <row r="18" spans="1:96" s="57" customFormat="1">
      <c r="A18" s="54"/>
      <c r="B18" s="54"/>
      <c r="D18" s="54"/>
      <c r="F18" s="54"/>
      <c r="G18" s="54"/>
      <c r="H18" s="54"/>
      <c r="I18" s="55" t="s">
        <v>165</v>
      </c>
      <c r="J18" s="55">
        <v>3.6</v>
      </c>
      <c r="K18" s="55">
        <v>3.6</v>
      </c>
      <c r="L18" s="55">
        <v>3.65</v>
      </c>
      <c r="M18" s="55">
        <v>3.7</v>
      </c>
      <c r="N18" s="55">
        <v>3.75</v>
      </c>
      <c r="O18" s="59">
        <v>3.6</v>
      </c>
      <c r="P18" s="59">
        <v>3.6</v>
      </c>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5"/>
      <c r="CR18" s="55"/>
    </row>
    <row r="19" spans="1:96" s="57" customFormat="1">
      <c r="A19" s="54"/>
      <c r="B19" s="54"/>
      <c r="D19" s="54"/>
      <c r="E19" s="57" t="s">
        <v>166</v>
      </c>
      <c r="F19" s="54" t="s">
        <v>167</v>
      </c>
      <c r="G19" s="54" t="s">
        <v>85</v>
      </c>
      <c r="H19" s="54" t="s">
        <v>123</v>
      </c>
      <c r="I19" s="55" t="s">
        <v>168</v>
      </c>
      <c r="J19" s="55">
        <v>4.2</v>
      </c>
      <c r="K19" s="55">
        <v>4.0999999999999996</v>
      </c>
      <c r="L19" s="55">
        <v>4</v>
      </c>
      <c r="M19" s="55">
        <v>3.5</v>
      </c>
      <c r="N19" s="55">
        <v>3</v>
      </c>
      <c r="O19" s="59">
        <v>4.2</v>
      </c>
      <c r="P19" s="59">
        <v>4.0999999999999996</v>
      </c>
      <c r="Q19" s="59" t="s">
        <v>169</v>
      </c>
      <c r="R19" s="59" t="s">
        <v>170</v>
      </c>
      <c r="S19" s="59" t="s">
        <v>169</v>
      </c>
      <c r="T19" s="59" t="s">
        <v>171</v>
      </c>
      <c r="U19" s="59">
        <v>6</v>
      </c>
      <c r="V19" s="59" t="s">
        <v>171</v>
      </c>
      <c r="W19" s="59" t="s">
        <v>172</v>
      </c>
      <c r="X19" s="59" t="s">
        <v>173</v>
      </c>
      <c r="Y19" s="59">
        <v>6</v>
      </c>
      <c r="Z19" s="59" t="s">
        <v>171</v>
      </c>
      <c r="AA19" s="59">
        <v>4</v>
      </c>
      <c r="AB19" s="59" t="s">
        <v>159</v>
      </c>
      <c r="AC19" s="59">
        <v>6</v>
      </c>
      <c r="AD19" s="59" t="s">
        <v>171</v>
      </c>
      <c r="AE19" s="59" t="s">
        <v>174</v>
      </c>
      <c r="AF19" s="59" t="s">
        <v>175</v>
      </c>
      <c r="AG19" s="59">
        <v>6</v>
      </c>
      <c r="AH19" s="59" t="s">
        <v>171</v>
      </c>
      <c r="AI19" s="59">
        <v>6</v>
      </c>
      <c r="AJ19" s="59" t="s">
        <v>171</v>
      </c>
      <c r="AK19" s="59"/>
      <c r="AL19" s="59"/>
      <c r="AM19" s="59" t="s">
        <v>176</v>
      </c>
      <c r="AN19" s="59" t="s">
        <v>176</v>
      </c>
      <c r="AO19" s="59"/>
      <c r="AP19" s="59"/>
      <c r="AQ19" s="59"/>
      <c r="AR19" s="59"/>
      <c r="AS19" s="59"/>
      <c r="AT19" s="59"/>
      <c r="AU19" s="59"/>
      <c r="AV19" s="59"/>
      <c r="AW19" s="59"/>
      <c r="AX19" s="59"/>
      <c r="AY19" s="59"/>
      <c r="AZ19" s="59"/>
      <c r="BA19" s="59">
        <v>2</v>
      </c>
      <c r="BB19" s="59">
        <v>2</v>
      </c>
      <c r="BC19" s="59">
        <v>4</v>
      </c>
      <c r="BD19" s="59">
        <v>4</v>
      </c>
      <c r="BE19" s="59">
        <v>2</v>
      </c>
      <c r="BF19" s="59">
        <v>2</v>
      </c>
      <c r="BG19" s="59" t="s">
        <v>177</v>
      </c>
      <c r="BH19" s="59" t="s">
        <v>177</v>
      </c>
      <c r="BI19" s="59">
        <v>3</v>
      </c>
      <c r="BJ19" s="59">
        <v>3</v>
      </c>
      <c r="BK19" s="59">
        <v>6</v>
      </c>
      <c r="BL19" s="59" t="s">
        <v>171</v>
      </c>
      <c r="BM19" s="59" t="s">
        <v>178</v>
      </c>
      <c r="BN19" s="59" t="s">
        <v>179</v>
      </c>
      <c r="BO19" s="59">
        <v>6</v>
      </c>
      <c r="BP19" s="59" t="s">
        <v>170</v>
      </c>
      <c r="BQ19" s="59" t="s">
        <v>180</v>
      </c>
      <c r="BR19" s="59" t="s">
        <v>181</v>
      </c>
      <c r="BS19" s="59"/>
      <c r="BT19" s="59"/>
      <c r="BU19" s="59" t="s">
        <v>182</v>
      </c>
      <c r="BV19" s="59" t="s">
        <v>183</v>
      </c>
      <c r="BW19" s="59"/>
      <c r="BX19" s="59"/>
      <c r="BY19" s="59"/>
      <c r="BZ19" s="59"/>
      <c r="CA19" s="59"/>
      <c r="CB19" s="59"/>
      <c r="CC19" s="59"/>
      <c r="CD19" s="59"/>
      <c r="CE19" s="59"/>
      <c r="CF19" s="59"/>
      <c r="CG19" s="59"/>
      <c r="CH19" s="59"/>
      <c r="CI19" s="59"/>
      <c r="CJ19" s="59"/>
      <c r="CK19" s="59">
        <v>3</v>
      </c>
      <c r="CL19" s="59">
        <v>3</v>
      </c>
      <c r="CM19" s="59">
        <v>3</v>
      </c>
      <c r="CN19" s="59">
        <v>3</v>
      </c>
      <c r="CO19" s="59">
        <v>3</v>
      </c>
      <c r="CP19" s="59">
        <v>3</v>
      </c>
      <c r="CQ19" s="55"/>
      <c r="CR19" s="55"/>
    </row>
    <row r="20" spans="1:96" s="57" customFormat="1">
      <c r="A20" s="54"/>
      <c r="B20" s="54"/>
      <c r="D20" s="54"/>
      <c r="E20" s="57" t="s">
        <v>184</v>
      </c>
      <c r="F20" s="54" t="s">
        <v>185</v>
      </c>
      <c r="G20" s="54" t="s">
        <v>57</v>
      </c>
      <c r="H20" s="54"/>
      <c r="I20" s="55">
        <v>450</v>
      </c>
      <c r="J20" s="55">
        <v>400</v>
      </c>
      <c r="K20" s="55">
        <v>410</v>
      </c>
      <c r="L20" s="55">
        <v>420</v>
      </c>
      <c r="M20" s="55">
        <v>430</v>
      </c>
      <c r="N20" s="55">
        <v>450</v>
      </c>
      <c r="O20" s="59">
        <v>400</v>
      </c>
      <c r="P20" s="59">
        <v>410</v>
      </c>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5"/>
      <c r="CR20" s="55"/>
    </row>
    <row r="21" spans="1:96" s="57" customFormat="1">
      <c r="A21" s="54"/>
      <c r="B21" s="54"/>
      <c r="D21" s="54"/>
      <c r="E21" s="57" t="s">
        <v>186</v>
      </c>
      <c r="F21" s="54" t="s">
        <v>187</v>
      </c>
      <c r="G21" s="54" t="s">
        <v>85</v>
      </c>
      <c r="H21" s="54" t="s">
        <v>123</v>
      </c>
      <c r="I21" s="55" t="s">
        <v>188</v>
      </c>
      <c r="J21" s="55">
        <v>1</v>
      </c>
      <c r="K21" s="55">
        <v>1.5</v>
      </c>
      <c r="L21" s="55">
        <v>1.8</v>
      </c>
      <c r="M21" s="55">
        <v>2.1</v>
      </c>
      <c r="N21" s="55">
        <v>2.2999999999999998</v>
      </c>
      <c r="O21" s="59">
        <v>1</v>
      </c>
      <c r="P21" s="59">
        <v>1.5</v>
      </c>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t="s">
        <v>189</v>
      </c>
      <c r="CL21" s="59" t="s">
        <v>189</v>
      </c>
      <c r="CM21" s="59" t="s">
        <v>189</v>
      </c>
      <c r="CN21" s="59" t="s">
        <v>189</v>
      </c>
      <c r="CO21" s="59" t="s">
        <v>189</v>
      </c>
      <c r="CP21" s="59" t="s">
        <v>189</v>
      </c>
      <c r="CQ21" s="55"/>
      <c r="CR21" s="55"/>
    </row>
    <row r="22" spans="1:96" s="57" customFormat="1" ht="15" customHeight="1">
      <c r="A22" s="54"/>
      <c r="B22" s="54"/>
      <c r="D22" s="54" t="s">
        <v>190</v>
      </c>
      <c r="E22" s="57" t="s">
        <v>191</v>
      </c>
      <c r="F22" s="54" t="s">
        <v>192</v>
      </c>
      <c r="G22" s="54" t="s">
        <v>12</v>
      </c>
      <c r="H22" s="54"/>
      <c r="I22" s="55" t="s">
        <v>193</v>
      </c>
      <c r="J22" s="55">
        <v>4</v>
      </c>
      <c r="K22" s="55">
        <v>4</v>
      </c>
      <c r="L22" s="55">
        <v>4</v>
      </c>
      <c r="M22" s="55">
        <v>4</v>
      </c>
      <c r="N22" s="55">
        <v>4</v>
      </c>
      <c r="O22" s="59">
        <v>4</v>
      </c>
      <c r="P22" s="59">
        <v>4</v>
      </c>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5"/>
      <c r="CR22" s="55"/>
    </row>
    <row r="23" spans="1:96" s="57" customFormat="1" ht="30">
      <c r="A23" s="54"/>
      <c r="B23" s="54"/>
      <c r="D23" s="54"/>
      <c r="E23" s="57" t="s">
        <v>194</v>
      </c>
      <c r="F23" s="54" t="s">
        <v>195</v>
      </c>
      <c r="G23" s="54" t="s">
        <v>57</v>
      </c>
      <c r="H23" s="54"/>
      <c r="I23" s="55" t="s">
        <v>196</v>
      </c>
      <c r="J23" s="55">
        <v>3</v>
      </c>
      <c r="K23" s="55">
        <v>3</v>
      </c>
      <c r="L23" s="55">
        <v>3</v>
      </c>
      <c r="M23" s="55">
        <v>3</v>
      </c>
      <c r="N23" s="55">
        <v>3</v>
      </c>
      <c r="O23" s="59">
        <v>3</v>
      </c>
      <c r="P23" s="59">
        <v>3</v>
      </c>
      <c r="Q23" s="59">
        <v>3</v>
      </c>
      <c r="R23" s="59">
        <v>3</v>
      </c>
      <c r="S23" s="59">
        <v>3</v>
      </c>
      <c r="T23" s="59">
        <v>3</v>
      </c>
      <c r="U23" s="59">
        <v>3</v>
      </c>
      <c r="V23" s="59">
        <v>3</v>
      </c>
      <c r="W23" s="59">
        <v>3</v>
      </c>
      <c r="X23" s="59">
        <v>3</v>
      </c>
      <c r="Y23" s="59">
        <v>5</v>
      </c>
      <c r="Z23" s="59">
        <v>5</v>
      </c>
      <c r="AA23" s="59">
        <v>4</v>
      </c>
      <c r="AB23" s="59">
        <v>4</v>
      </c>
      <c r="AC23" s="59">
        <v>5</v>
      </c>
      <c r="AD23" s="59">
        <v>5</v>
      </c>
      <c r="AE23" s="59">
        <v>5</v>
      </c>
      <c r="AF23" s="59">
        <v>5</v>
      </c>
      <c r="AG23" s="59">
        <v>5</v>
      </c>
      <c r="AH23" s="59">
        <v>5</v>
      </c>
      <c r="AI23" s="59">
        <v>4</v>
      </c>
      <c r="AJ23" s="59">
        <v>4</v>
      </c>
      <c r="AK23" s="59">
        <v>4</v>
      </c>
      <c r="AL23" s="59">
        <v>4</v>
      </c>
      <c r="AM23" s="59">
        <v>5</v>
      </c>
      <c r="AN23" s="59">
        <v>5</v>
      </c>
      <c r="AO23" s="59">
        <v>4</v>
      </c>
      <c r="AP23" s="59">
        <v>4</v>
      </c>
      <c r="AQ23" s="59">
        <v>4</v>
      </c>
      <c r="AR23" s="59">
        <v>4</v>
      </c>
      <c r="AS23" s="59"/>
      <c r="AT23" s="59"/>
      <c r="AU23" s="59"/>
      <c r="AV23" s="59"/>
      <c r="AW23" s="59"/>
      <c r="AX23" s="59"/>
      <c r="AY23" s="59"/>
      <c r="AZ23" s="59"/>
      <c r="BA23" s="59" t="s">
        <v>174</v>
      </c>
      <c r="BB23" s="59">
        <v>4</v>
      </c>
      <c r="BC23" s="59" t="s">
        <v>180</v>
      </c>
      <c r="BD23" s="59">
        <v>3</v>
      </c>
      <c r="BE23" s="59" t="s">
        <v>174</v>
      </c>
      <c r="BF23" s="59">
        <v>4</v>
      </c>
      <c r="BG23" s="59">
        <v>3</v>
      </c>
      <c r="BH23" s="59">
        <v>3</v>
      </c>
      <c r="BI23" s="59">
        <v>3</v>
      </c>
      <c r="BJ23" s="59">
        <v>3</v>
      </c>
      <c r="BK23" s="59" t="s">
        <v>174</v>
      </c>
      <c r="BL23" s="59">
        <v>4</v>
      </c>
      <c r="BM23" s="59" t="s">
        <v>197</v>
      </c>
      <c r="BN23" s="59">
        <v>4</v>
      </c>
      <c r="BO23" s="59">
        <v>4</v>
      </c>
      <c r="BP23" s="59">
        <v>4</v>
      </c>
      <c r="BQ23" s="59">
        <v>5</v>
      </c>
      <c r="BR23" s="59">
        <v>5</v>
      </c>
      <c r="BS23" s="59">
        <v>4</v>
      </c>
      <c r="BT23" s="59">
        <v>5</v>
      </c>
      <c r="BU23" s="59">
        <v>6</v>
      </c>
      <c r="BV23" s="59">
        <v>6</v>
      </c>
      <c r="BW23" s="59">
        <v>6</v>
      </c>
      <c r="BX23" s="59">
        <v>6</v>
      </c>
      <c r="BY23" s="59" t="s">
        <v>174</v>
      </c>
      <c r="BZ23" s="59">
        <v>4</v>
      </c>
      <c r="CA23" s="59">
        <v>4</v>
      </c>
      <c r="CB23" s="59">
        <v>4</v>
      </c>
      <c r="CC23" s="59">
        <v>5</v>
      </c>
      <c r="CD23" s="59">
        <v>5</v>
      </c>
      <c r="CE23" s="59">
        <v>2</v>
      </c>
      <c r="CF23" s="59">
        <v>3</v>
      </c>
      <c r="CG23" s="59">
        <v>5</v>
      </c>
      <c r="CH23" s="59">
        <v>5</v>
      </c>
      <c r="CI23" s="59">
        <v>5</v>
      </c>
      <c r="CJ23" s="59">
        <v>5</v>
      </c>
      <c r="CK23" s="59">
        <v>2</v>
      </c>
      <c r="CL23" s="59">
        <v>3</v>
      </c>
      <c r="CM23" s="59">
        <v>2</v>
      </c>
      <c r="CN23" s="59">
        <v>3</v>
      </c>
      <c r="CO23" s="59" t="s">
        <v>198</v>
      </c>
      <c r="CP23" s="59">
        <v>3</v>
      </c>
      <c r="CQ23" s="55"/>
      <c r="CR23" s="55"/>
    </row>
    <row r="24" spans="1:96" s="57" customFormat="1" ht="30">
      <c r="A24" s="54"/>
      <c r="B24" s="54"/>
      <c r="D24" s="54"/>
      <c r="E24" s="57" t="s">
        <v>199</v>
      </c>
      <c r="F24" s="54" t="s">
        <v>200</v>
      </c>
      <c r="G24" s="54" t="s">
        <v>57</v>
      </c>
      <c r="H24" s="54"/>
      <c r="I24" s="55" t="s">
        <v>193</v>
      </c>
      <c r="J24" s="55">
        <v>1</v>
      </c>
      <c r="K24" s="55">
        <v>1</v>
      </c>
      <c r="L24" s="55">
        <v>2</v>
      </c>
      <c r="M24" s="55">
        <v>2</v>
      </c>
      <c r="N24" s="55">
        <v>2</v>
      </c>
      <c r="O24" s="59">
        <v>1</v>
      </c>
      <c r="P24" s="59">
        <v>1</v>
      </c>
      <c r="Q24" s="59">
        <v>1</v>
      </c>
      <c r="R24" s="59">
        <v>1</v>
      </c>
      <c r="S24" s="59">
        <v>3</v>
      </c>
      <c r="T24" s="59">
        <v>3</v>
      </c>
      <c r="U24" s="59">
        <v>1</v>
      </c>
      <c r="V24" s="59">
        <v>3</v>
      </c>
      <c r="W24" s="59">
        <v>3</v>
      </c>
      <c r="X24" s="59">
        <v>3</v>
      </c>
      <c r="Y24" s="59">
        <v>3</v>
      </c>
      <c r="Z24" s="59">
        <v>3</v>
      </c>
      <c r="AA24" s="59">
        <v>2</v>
      </c>
      <c r="AB24" s="59">
        <v>2</v>
      </c>
      <c r="AC24" s="59" t="s">
        <v>201</v>
      </c>
      <c r="AD24" s="59">
        <v>4</v>
      </c>
      <c r="AE24" s="59">
        <v>4</v>
      </c>
      <c r="AF24" s="59">
        <v>4</v>
      </c>
      <c r="AG24" s="59" t="s">
        <v>202</v>
      </c>
      <c r="AH24" s="59">
        <v>2</v>
      </c>
      <c r="AI24" s="59">
        <v>4</v>
      </c>
      <c r="AJ24" s="59">
        <v>4</v>
      </c>
      <c r="AK24" s="59">
        <v>2</v>
      </c>
      <c r="AL24" s="59">
        <v>2</v>
      </c>
      <c r="AM24" s="59">
        <v>2</v>
      </c>
      <c r="AN24" s="59">
        <v>2</v>
      </c>
      <c r="AO24" s="59">
        <v>2</v>
      </c>
      <c r="AP24" s="59">
        <v>2</v>
      </c>
      <c r="AQ24" s="59">
        <v>2</v>
      </c>
      <c r="AR24" s="59">
        <v>2</v>
      </c>
      <c r="AS24" s="59"/>
      <c r="AT24" s="59"/>
      <c r="AU24" s="59"/>
      <c r="AV24" s="59"/>
      <c r="AW24" s="59"/>
      <c r="AX24" s="59"/>
      <c r="AY24" s="59"/>
      <c r="AZ24" s="59"/>
      <c r="BA24" s="59">
        <v>1</v>
      </c>
      <c r="BB24" s="59">
        <v>2</v>
      </c>
      <c r="BC24" s="59">
        <v>2</v>
      </c>
      <c r="BD24" s="59">
        <v>2</v>
      </c>
      <c r="BE24" s="59">
        <v>1</v>
      </c>
      <c r="BF24" s="59">
        <v>2</v>
      </c>
      <c r="BG24" s="59">
        <v>2</v>
      </c>
      <c r="BH24" s="59">
        <v>2</v>
      </c>
      <c r="BI24" s="59">
        <v>1</v>
      </c>
      <c r="BJ24" s="59">
        <v>2</v>
      </c>
      <c r="BK24" s="59" t="s">
        <v>202</v>
      </c>
      <c r="BL24" s="59">
        <v>2</v>
      </c>
      <c r="BM24" s="59" t="s">
        <v>198</v>
      </c>
      <c r="BN24" s="59">
        <v>2</v>
      </c>
      <c r="BO24" s="59">
        <v>1</v>
      </c>
      <c r="BP24" s="59">
        <v>2</v>
      </c>
      <c r="BQ24" s="59">
        <v>3</v>
      </c>
      <c r="BR24" s="59">
        <v>3</v>
      </c>
      <c r="BS24" s="59">
        <v>3</v>
      </c>
      <c r="BT24" s="59">
        <v>3</v>
      </c>
      <c r="BU24" s="59">
        <v>4</v>
      </c>
      <c r="BV24" s="59">
        <v>4</v>
      </c>
      <c r="BW24" s="59">
        <v>4</v>
      </c>
      <c r="BX24" s="59">
        <v>4</v>
      </c>
      <c r="BY24" s="59">
        <v>3</v>
      </c>
      <c r="BZ24" s="59">
        <v>3</v>
      </c>
      <c r="CA24" s="59">
        <v>3</v>
      </c>
      <c r="CB24" s="59">
        <v>3</v>
      </c>
      <c r="CC24" s="59">
        <v>3</v>
      </c>
      <c r="CD24" s="59">
        <v>3</v>
      </c>
      <c r="CE24" s="59">
        <v>2</v>
      </c>
      <c r="CF24" s="59">
        <v>2</v>
      </c>
      <c r="CG24" s="59">
        <v>4</v>
      </c>
      <c r="CH24" s="59">
        <v>4</v>
      </c>
      <c r="CI24" s="59">
        <v>3</v>
      </c>
      <c r="CJ24" s="59">
        <v>3</v>
      </c>
      <c r="CK24" s="59">
        <v>1</v>
      </c>
      <c r="CL24" s="59">
        <v>2</v>
      </c>
      <c r="CM24" s="59" t="s">
        <v>198</v>
      </c>
      <c r="CN24" s="59">
        <v>2</v>
      </c>
      <c r="CO24" s="59">
        <v>1</v>
      </c>
      <c r="CP24" s="59">
        <v>2</v>
      </c>
      <c r="CQ24" s="55"/>
      <c r="CR24" s="55"/>
    </row>
    <row r="25" spans="1:96" s="57" customFormat="1" ht="30">
      <c r="A25" s="54"/>
      <c r="B25" s="54"/>
      <c r="D25" s="54"/>
      <c r="E25" s="57" t="s">
        <v>203</v>
      </c>
      <c r="F25" s="54" t="s">
        <v>204</v>
      </c>
      <c r="G25" s="54" t="s">
        <v>57</v>
      </c>
      <c r="H25" s="54"/>
      <c r="I25" s="55" t="s">
        <v>193</v>
      </c>
      <c r="J25" s="55">
        <v>1</v>
      </c>
      <c r="K25" s="55">
        <v>1</v>
      </c>
      <c r="L25" s="55">
        <v>2</v>
      </c>
      <c r="M25" s="55">
        <v>2</v>
      </c>
      <c r="N25" s="55">
        <v>2</v>
      </c>
      <c r="O25" s="59">
        <v>1</v>
      </c>
      <c r="P25" s="59">
        <v>1</v>
      </c>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5"/>
      <c r="CR25" s="55"/>
    </row>
    <row r="26" spans="1:96" s="57" customFormat="1" ht="17.100000000000001" customHeight="1">
      <c r="A26" s="54"/>
      <c r="B26" s="54"/>
      <c r="D26" s="54" t="s">
        <v>205</v>
      </c>
      <c r="E26" s="57" t="s">
        <v>206</v>
      </c>
      <c r="F26" s="54" t="s">
        <v>207</v>
      </c>
      <c r="G26" s="64" t="s">
        <v>85</v>
      </c>
      <c r="H26" s="54" t="s">
        <v>208</v>
      </c>
      <c r="I26" s="55" t="s">
        <v>209</v>
      </c>
      <c r="J26" s="55">
        <v>0.57999999999999996</v>
      </c>
      <c r="K26" s="55">
        <v>0.6</v>
      </c>
      <c r="L26" s="55">
        <v>0.7</v>
      </c>
      <c r="M26" s="55">
        <v>0.8</v>
      </c>
      <c r="N26" s="55">
        <v>1</v>
      </c>
      <c r="O26" s="59">
        <v>0.57999999999999996</v>
      </c>
      <c r="P26" s="59">
        <v>0.6</v>
      </c>
      <c r="Q26" s="63" t="s">
        <v>210</v>
      </c>
      <c r="R26" s="59" t="s">
        <v>211</v>
      </c>
      <c r="S26" s="59" t="s">
        <v>212</v>
      </c>
      <c r="T26" s="59">
        <v>1</v>
      </c>
      <c r="U26" s="59" t="s">
        <v>213</v>
      </c>
      <c r="V26" s="59" t="s">
        <v>214</v>
      </c>
      <c r="W26" s="59" t="s">
        <v>215</v>
      </c>
      <c r="X26" s="59" t="s">
        <v>216</v>
      </c>
      <c r="Y26" s="59" t="s">
        <v>217</v>
      </c>
      <c r="Z26" s="59" t="s">
        <v>218</v>
      </c>
      <c r="AA26" s="59" t="s">
        <v>219</v>
      </c>
      <c r="AB26" s="59">
        <v>4</v>
      </c>
      <c r="AC26" s="59" t="s">
        <v>220</v>
      </c>
      <c r="AD26" s="59" t="s">
        <v>214</v>
      </c>
      <c r="AE26" s="59" t="s">
        <v>221</v>
      </c>
      <c r="AF26" s="59" t="s">
        <v>222</v>
      </c>
      <c r="AG26" s="59" t="s">
        <v>223</v>
      </c>
      <c r="AH26" s="59" t="s">
        <v>223</v>
      </c>
      <c r="AI26" s="59" t="s">
        <v>224</v>
      </c>
      <c r="AJ26" s="59" t="s">
        <v>225</v>
      </c>
      <c r="AK26" s="59" t="s">
        <v>226</v>
      </c>
      <c r="AL26" s="59" t="s">
        <v>227</v>
      </c>
      <c r="AM26" s="59" t="s">
        <v>228</v>
      </c>
      <c r="AN26" s="59" t="s">
        <v>229</v>
      </c>
      <c r="AO26" s="59" t="s">
        <v>230</v>
      </c>
      <c r="AP26" s="59" t="s">
        <v>214</v>
      </c>
      <c r="AQ26" s="59" t="s">
        <v>231</v>
      </c>
      <c r="AR26" s="59" t="s">
        <v>232</v>
      </c>
      <c r="AS26" s="59"/>
      <c r="AT26" s="59"/>
      <c r="AU26" s="59"/>
      <c r="AV26" s="59"/>
      <c r="AW26" s="59"/>
      <c r="AX26" s="59"/>
      <c r="AY26" s="59"/>
      <c r="AZ26" s="59"/>
      <c r="BA26" s="59" t="s">
        <v>222</v>
      </c>
      <c r="BB26" s="59">
        <v>1</v>
      </c>
      <c r="BC26" s="59" t="s">
        <v>233</v>
      </c>
      <c r="BD26" s="59" t="s">
        <v>234</v>
      </c>
      <c r="BE26" s="59" t="s">
        <v>235</v>
      </c>
      <c r="BF26" s="59" t="s">
        <v>235</v>
      </c>
      <c r="BG26" s="59" t="s">
        <v>211</v>
      </c>
      <c r="BH26" s="59" t="s">
        <v>222</v>
      </c>
      <c r="BI26" s="59" t="s">
        <v>236</v>
      </c>
      <c r="BJ26" s="59" t="s">
        <v>237</v>
      </c>
      <c r="BK26" s="59" t="s">
        <v>238</v>
      </c>
      <c r="BL26" s="59" t="s">
        <v>214</v>
      </c>
      <c r="BM26" s="59" t="s">
        <v>239</v>
      </c>
      <c r="BN26" s="59" t="s">
        <v>214</v>
      </c>
      <c r="BO26" s="59" t="s">
        <v>240</v>
      </c>
      <c r="BP26" s="59" t="s">
        <v>240</v>
      </c>
      <c r="BQ26" s="59" t="s">
        <v>241</v>
      </c>
      <c r="BR26" s="59" t="s">
        <v>214</v>
      </c>
      <c r="BS26" s="59" t="s">
        <v>217</v>
      </c>
      <c r="BT26" s="59" t="s">
        <v>240</v>
      </c>
      <c r="BU26" s="59" t="s">
        <v>242</v>
      </c>
      <c r="BV26" s="59" t="s">
        <v>198</v>
      </c>
      <c r="BW26" s="59" t="s">
        <v>243</v>
      </c>
      <c r="BX26" s="59" t="s">
        <v>177</v>
      </c>
      <c r="BY26" s="59" t="s">
        <v>244</v>
      </c>
      <c r="BZ26" s="59" t="s">
        <v>245</v>
      </c>
      <c r="CA26" s="59" t="s">
        <v>246</v>
      </c>
      <c r="CB26" s="59" t="s">
        <v>247</v>
      </c>
      <c r="CC26" s="59" t="s">
        <v>237</v>
      </c>
      <c r="CD26" s="59" t="s">
        <v>248</v>
      </c>
      <c r="CE26" s="59" t="s">
        <v>249</v>
      </c>
      <c r="CF26" s="59" t="s">
        <v>250</v>
      </c>
      <c r="CG26" s="59" t="s">
        <v>251</v>
      </c>
      <c r="CH26" s="59" t="s">
        <v>252</v>
      </c>
      <c r="CI26" s="59" t="s">
        <v>202</v>
      </c>
      <c r="CJ26" s="59" t="s">
        <v>253</v>
      </c>
      <c r="CK26" s="59" t="s">
        <v>250</v>
      </c>
      <c r="CL26" s="59" t="s">
        <v>254</v>
      </c>
      <c r="CM26" s="59" t="s">
        <v>255</v>
      </c>
      <c r="CN26" s="59" t="s">
        <v>214</v>
      </c>
      <c r="CO26" s="59" t="s">
        <v>237</v>
      </c>
      <c r="CP26" s="59" t="s">
        <v>221</v>
      </c>
      <c r="CQ26" s="55"/>
      <c r="CR26" s="55"/>
    </row>
    <row r="27" spans="1:96" s="57" customFormat="1" ht="30">
      <c r="A27" s="54"/>
      <c r="B27" s="54"/>
      <c r="D27" s="54"/>
      <c r="E27" s="57" t="s">
        <v>256</v>
      </c>
      <c r="F27" s="54" t="s">
        <v>257</v>
      </c>
      <c r="G27" s="54" t="s">
        <v>85</v>
      </c>
      <c r="H27" s="54" t="s">
        <v>208</v>
      </c>
      <c r="I27" s="55" t="s">
        <v>209</v>
      </c>
      <c r="J27" s="55">
        <v>0.36</v>
      </c>
      <c r="K27" s="55">
        <v>0.4</v>
      </c>
      <c r="L27" s="55">
        <v>0.6</v>
      </c>
      <c r="M27" s="55">
        <v>0.8</v>
      </c>
      <c r="N27" s="55">
        <v>1</v>
      </c>
      <c r="O27" s="59">
        <v>0.36</v>
      </c>
      <c r="P27" s="59">
        <v>0.4</v>
      </c>
      <c r="Q27" s="59" t="s">
        <v>258</v>
      </c>
      <c r="R27" s="59" t="s">
        <v>218</v>
      </c>
      <c r="S27" s="59" t="s">
        <v>259</v>
      </c>
      <c r="T27" s="59" t="s">
        <v>260</v>
      </c>
      <c r="U27" s="59" t="s">
        <v>261</v>
      </c>
      <c r="V27" s="59" t="s">
        <v>247</v>
      </c>
      <c r="W27" s="59" t="s">
        <v>227</v>
      </c>
      <c r="X27" s="59" t="s">
        <v>248</v>
      </c>
      <c r="Y27" s="59" t="s">
        <v>237</v>
      </c>
      <c r="Z27" s="59" t="s">
        <v>248</v>
      </c>
      <c r="AA27" s="59" t="s">
        <v>237</v>
      </c>
      <c r="AB27" s="59" t="s">
        <v>248</v>
      </c>
      <c r="AC27" s="59" t="s">
        <v>262</v>
      </c>
      <c r="AD27" s="59" t="s">
        <v>263</v>
      </c>
      <c r="AE27" s="59" t="s">
        <v>264</v>
      </c>
      <c r="AF27" s="59" t="s">
        <v>265</v>
      </c>
      <c r="AG27" s="59" t="s">
        <v>266</v>
      </c>
      <c r="AH27" s="59" t="s">
        <v>267</v>
      </c>
      <c r="AI27" s="59" t="s">
        <v>248</v>
      </c>
      <c r="AJ27" s="59" t="s">
        <v>268</v>
      </c>
      <c r="AK27" s="59" t="s">
        <v>266</v>
      </c>
      <c r="AL27" s="59" t="s">
        <v>269</v>
      </c>
      <c r="AM27" s="59" t="s">
        <v>270</v>
      </c>
      <c r="AN27" s="59" t="s">
        <v>271</v>
      </c>
      <c r="AO27" s="59" t="s">
        <v>272</v>
      </c>
      <c r="AP27" s="59" t="s">
        <v>262</v>
      </c>
      <c r="AQ27" s="59" t="s">
        <v>233</v>
      </c>
      <c r="AR27" s="59" t="s">
        <v>212</v>
      </c>
      <c r="AS27" s="59"/>
      <c r="AT27" s="59"/>
      <c r="AU27" s="59"/>
      <c r="AV27" s="59"/>
      <c r="AW27" s="59"/>
      <c r="AX27" s="59"/>
      <c r="AY27" s="59"/>
      <c r="AZ27" s="59"/>
      <c r="BA27" s="59" t="s">
        <v>273</v>
      </c>
      <c r="BB27" s="59" t="s">
        <v>274</v>
      </c>
      <c r="BC27" s="59" t="s">
        <v>275</v>
      </c>
      <c r="BD27" s="59" t="s">
        <v>276</v>
      </c>
      <c r="BE27" s="59" t="s">
        <v>277</v>
      </c>
      <c r="BF27" s="59" t="s">
        <v>246</v>
      </c>
      <c r="BG27" s="59" t="s">
        <v>278</v>
      </c>
      <c r="BH27" s="59" t="s">
        <v>271</v>
      </c>
      <c r="BI27" s="59" t="s">
        <v>279</v>
      </c>
      <c r="BJ27" s="59" t="s">
        <v>271</v>
      </c>
      <c r="BK27" s="59" t="s">
        <v>280</v>
      </c>
      <c r="BL27" s="59" t="s">
        <v>281</v>
      </c>
      <c r="BM27" s="59" t="s">
        <v>231</v>
      </c>
      <c r="BN27" s="59" t="s">
        <v>282</v>
      </c>
      <c r="BO27" s="59" t="s">
        <v>283</v>
      </c>
      <c r="BP27" s="59" t="s">
        <v>284</v>
      </c>
      <c r="BQ27" s="59" t="s">
        <v>248</v>
      </c>
      <c r="BR27" s="59" t="s">
        <v>285</v>
      </c>
      <c r="BS27" s="59" t="s">
        <v>225</v>
      </c>
      <c r="BT27" s="59" t="s">
        <v>286</v>
      </c>
      <c r="BU27" s="59" t="s">
        <v>287</v>
      </c>
      <c r="BV27" s="59" t="s">
        <v>287</v>
      </c>
      <c r="BW27" s="59" t="s">
        <v>288</v>
      </c>
      <c r="BX27" s="59" t="s">
        <v>288</v>
      </c>
      <c r="BY27" s="59" t="s">
        <v>289</v>
      </c>
      <c r="BZ27" s="59" t="s">
        <v>237</v>
      </c>
      <c r="CA27" s="59" t="s">
        <v>290</v>
      </c>
      <c r="CB27" s="59" t="s">
        <v>277</v>
      </c>
      <c r="CC27" s="59" t="s">
        <v>135</v>
      </c>
      <c r="CD27" s="59" t="s">
        <v>135</v>
      </c>
      <c r="CE27" s="59">
        <v>2</v>
      </c>
      <c r="CF27" s="59">
        <v>2</v>
      </c>
      <c r="CG27" s="59" t="s">
        <v>291</v>
      </c>
      <c r="CH27" s="59" t="s">
        <v>291</v>
      </c>
      <c r="CI27" s="59">
        <v>1</v>
      </c>
      <c r="CJ27" s="59">
        <v>1</v>
      </c>
      <c r="CK27" s="59" t="s">
        <v>292</v>
      </c>
      <c r="CL27" s="59" t="s">
        <v>293</v>
      </c>
      <c r="CM27" s="59" t="s">
        <v>290</v>
      </c>
      <c r="CN27" s="59" t="s">
        <v>293</v>
      </c>
      <c r="CO27" s="59" t="s">
        <v>179</v>
      </c>
      <c r="CP27" s="59" t="s">
        <v>289</v>
      </c>
      <c r="CQ27" s="55"/>
      <c r="CR27" s="55"/>
    </row>
    <row r="28" spans="1:96" s="57" customFormat="1" ht="30">
      <c r="A28" s="54"/>
      <c r="B28" s="54"/>
      <c r="D28" s="54"/>
      <c r="E28" s="57" t="s">
        <v>294</v>
      </c>
      <c r="F28" s="54" t="s">
        <v>295</v>
      </c>
      <c r="G28" s="54" t="s">
        <v>85</v>
      </c>
      <c r="H28" s="54" t="s">
        <v>208</v>
      </c>
      <c r="I28" s="55" t="s">
        <v>209</v>
      </c>
      <c r="J28" s="55">
        <v>0.36</v>
      </c>
      <c r="K28" s="55">
        <v>0.4</v>
      </c>
      <c r="L28" s="55">
        <v>0.6</v>
      </c>
      <c r="M28" s="55">
        <v>0.8</v>
      </c>
      <c r="N28" s="55">
        <v>1</v>
      </c>
      <c r="O28" s="59">
        <v>0.36</v>
      </c>
      <c r="P28" s="59">
        <v>0.4</v>
      </c>
      <c r="Q28" s="59" t="s">
        <v>296</v>
      </c>
      <c r="R28" s="59" t="s">
        <v>218</v>
      </c>
      <c r="S28" s="59" t="s">
        <v>278</v>
      </c>
      <c r="T28" s="59" t="s">
        <v>271</v>
      </c>
      <c r="U28" s="59" t="s">
        <v>277</v>
      </c>
      <c r="V28" s="59" t="s">
        <v>246</v>
      </c>
      <c r="W28" s="59" t="s">
        <v>281</v>
      </c>
      <c r="X28" s="59" t="s">
        <v>258</v>
      </c>
      <c r="Y28" s="59" t="s">
        <v>290</v>
      </c>
      <c r="Z28" s="59" t="s">
        <v>277</v>
      </c>
      <c r="AA28" s="59" t="s">
        <v>218</v>
      </c>
      <c r="AB28" s="59" t="s">
        <v>218</v>
      </c>
      <c r="AC28" s="59" t="s">
        <v>106</v>
      </c>
      <c r="AD28" s="59" t="s">
        <v>271</v>
      </c>
      <c r="AE28" s="59" t="s">
        <v>106</v>
      </c>
      <c r="AF28" s="59" t="s">
        <v>271</v>
      </c>
      <c r="AG28" s="59" t="s">
        <v>276</v>
      </c>
      <c r="AH28" s="59" t="s">
        <v>226</v>
      </c>
      <c r="AI28" s="59" t="s">
        <v>262</v>
      </c>
      <c r="AJ28" s="59" t="s">
        <v>297</v>
      </c>
      <c r="AK28" s="59" t="s">
        <v>239</v>
      </c>
      <c r="AL28" s="59" t="s">
        <v>259</v>
      </c>
      <c r="AM28" s="59" t="s">
        <v>255</v>
      </c>
      <c r="AN28" s="59" t="s">
        <v>298</v>
      </c>
      <c r="AO28" s="59" t="s">
        <v>225</v>
      </c>
      <c r="AP28" s="59" t="s">
        <v>286</v>
      </c>
      <c r="AQ28" s="59" t="s">
        <v>179</v>
      </c>
      <c r="AR28" s="59" t="s">
        <v>277</v>
      </c>
      <c r="AS28" s="59"/>
      <c r="AT28" s="59"/>
      <c r="AU28" s="59"/>
      <c r="AV28" s="59"/>
      <c r="AW28" s="59"/>
      <c r="AX28" s="59"/>
      <c r="AY28" s="59"/>
      <c r="AZ28" s="59"/>
      <c r="BA28" s="59" t="s">
        <v>290</v>
      </c>
      <c r="BB28" s="59">
        <v>0.4</v>
      </c>
      <c r="BC28" s="59" t="s">
        <v>179</v>
      </c>
      <c r="BD28" s="59" t="s">
        <v>179</v>
      </c>
      <c r="BE28" s="59" t="s">
        <v>277</v>
      </c>
      <c r="BF28" s="59" t="s">
        <v>277</v>
      </c>
      <c r="BG28" s="59" t="s">
        <v>285</v>
      </c>
      <c r="BH28" s="59" t="s">
        <v>249</v>
      </c>
      <c r="BI28" s="59" t="s">
        <v>231</v>
      </c>
      <c r="BJ28" s="59" t="s">
        <v>282</v>
      </c>
      <c r="BK28" s="59" t="s">
        <v>299</v>
      </c>
      <c r="BL28" s="59" t="s">
        <v>271</v>
      </c>
      <c r="BM28" s="59" t="s">
        <v>300</v>
      </c>
      <c r="BN28" s="59" t="s">
        <v>271</v>
      </c>
      <c r="BO28" s="59" t="s">
        <v>301</v>
      </c>
      <c r="BP28" s="59" t="s">
        <v>240</v>
      </c>
      <c r="BQ28" s="63">
        <v>1129</v>
      </c>
      <c r="BR28" s="63">
        <v>1129</v>
      </c>
      <c r="BS28" s="59" t="s">
        <v>302</v>
      </c>
      <c r="BT28" s="59" t="s">
        <v>303</v>
      </c>
      <c r="BU28" s="59" t="s">
        <v>237</v>
      </c>
      <c r="BV28" s="59" t="s">
        <v>248</v>
      </c>
      <c r="BW28" s="59">
        <v>1</v>
      </c>
      <c r="BX28" s="59">
        <v>1</v>
      </c>
      <c r="BY28" s="59" t="s">
        <v>220</v>
      </c>
      <c r="BZ28" s="59" t="s">
        <v>262</v>
      </c>
      <c r="CA28" s="59" t="s">
        <v>304</v>
      </c>
      <c r="CB28" s="59" t="s">
        <v>239</v>
      </c>
      <c r="CC28" s="59" t="s">
        <v>305</v>
      </c>
      <c r="CD28" s="59" t="s">
        <v>305</v>
      </c>
      <c r="CE28" s="59" t="s">
        <v>306</v>
      </c>
      <c r="CF28" s="59" t="s">
        <v>306</v>
      </c>
      <c r="CG28" s="59" t="s">
        <v>307</v>
      </c>
      <c r="CH28" s="59" t="s">
        <v>308</v>
      </c>
      <c r="CI28" s="59" t="s">
        <v>239</v>
      </c>
      <c r="CJ28" s="59" t="s">
        <v>214</v>
      </c>
      <c r="CK28" s="59" t="s">
        <v>309</v>
      </c>
      <c r="CL28" s="59" t="s">
        <v>310</v>
      </c>
      <c r="CM28" s="59" t="s">
        <v>255</v>
      </c>
      <c r="CN28" s="59" t="s">
        <v>310</v>
      </c>
      <c r="CO28" s="59" t="s">
        <v>266</v>
      </c>
      <c r="CP28" s="59" t="s">
        <v>271</v>
      </c>
      <c r="CQ28" s="55"/>
      <c r="CR28" s="55"/>
    </row>
    <row r="29" spans="1:96" s="57" customFormat="1">
      <c r="A29" s="54"/>
      <c r="B29" s="54"/>
      <c r="D29" s="54"/>
      <c r="E29" s="57" t="s">
        <v>311</v>
      </c>
      <c r="F29" s="54" t="s">
        <v>312</v>
      </c>
      <c r="G29" s="54" t="s">
        <v>85</v>
      </c>
      <c r="H29" s="54" t="s">
        <v>208</v>
      </c>
      <c r="I29" s="55" t="s">
        <v>209</v>
      </c>
      <c r="J29" s="55">
        <v>0.3</v>
      </c>
      <c r="K29" s="55">
        <v>0.35</v>
      </c>
      <c r="L29" s="55">
        <v>0.5</v>
      </c>
      <c r="M29" s="55">
        <v>0.7</v>
      </c>
      <c r="N29" s="55">
        <v>1</v>
      </c>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5"/>
      <c r="CR29" s="55"/>
    </row>
    <row r="30" spans="1:96" s="57" customFormat="1">
      <c r="A30" s="54"/>
      <c r="B30" s="54"/>
      <c r="D30" s="54"/>
      <c r="E30" s="57" t="s">
        <v>313</v>
      </c>
      <c r="F30" s="54" t="s">
        <v>314</v>
      </c>
      <c r="G30" s="54" t="s">
        <v>85</v>
      </c>
      <c r="H30" s="54" t="s">
        <v>208</v>
      </c>
      <c r="I30" s="55" t="s">
        <v>315</v>
      </c>
      <c r="J30" s="55">
        <v>1.3</v>
      </c>
      <c r="K30" s="55">
        <v>1.3</v>
      </c>
      <c r="L30" s="55">
        <v>1.5</v>
      </c>
      <c r="M30" s="55">
        <v>1.7</v>
      </c>
      <c r="N30" s="55">
        <v>2</v>
      </c>
      <c r="O30" s="59">
        <v>1.3</v>
      </c>
      <c r="P30" s="59">
        <v>1.3</v>
      </c>
      <c r="Q30" s="59" t="s">
        <v>174</v>
      </c>
      <c r="R30" s="59" t="s">
        <v>174</v>
      </c>
      <c r="S30" s="59" t="s">
        <v>180</v>
      </c>
      <c r="T30" s="59" t="s">
        <v>180</v>
      </c>
      <c r="U30" s="59" t="s">
        <v>316</v>
      </c>
      <c r="V30" s="59" t="s">
        <v>316</v>
      </c>
      <c r="W30" s="59" t="s">
        <v>101</v>
      </c>
      <c r="X30" s="59" t="s">
        <v>101</v>
      </c>
      <c r="Y30" s="59" t="s">
        <v>316</v>
      </c>
      <c r="Z30" s="59" t="s">
        <v>316</v>
      </c>
      <c r="AA30" s="59" t="s">
        <v>174</v>
      </c>
      <c r="AB30" s="59" t="s">
        <v>174</v>
      </c>
      <c r="AC30" s="59">
        <v>3</v>
      </c>
      <c r="AD30" s="59">
        <v>3</v>
      </c>
      <c r="AE30" s="59">
        <v>2</v>
      </c>
      <c r="AF30" s="59">
        <v>2</v>
      </c>
      <c r="AG30" s="59"/>
      <c r="AH30" s="59"/>
      <c r="AI30" s="59" t="s">
        <v>317</v>
      </c>
      <c r="AJ30" s="59">
        <v>2</v>
      </c>
      <c r="AK30" s="59" t="s">
        <v>290</v>
      </c>
      <c r="AL30" s="59" t="s">
        <v>305</v>
      </c>
      <c r="AM30" s="59"/>
      <c r="AN30" s="59"/>
      <c r="AO30" s="59"/>
      <c r="AP30" s="59"/>
      <c r="AQ30" s="59"/>
      <c r="AR30" s="59"/>
      <c r="AS30" s="59"/>
      <c r="AT30" s="59"/>
      <c r="AU30" s="59"/>
      <c r="AV30" s="59"/>
      <c r="AW30" s="59"/>
      <c r="AX30" s="59"/>
      <c r="AY30" s="59"/>
      <c r="AZ30" s="59"/>
      <c r="BA30" s="59" t="s">
        <v>318</v>
      </c>
      <c r="BB30" s="59">
        <v>1.3</v>
      </c>
      <c r="BC30" s="59"/>
      <c r="BD30" s="59"/>
      <c r="BE30" s="59"/>
      <c r="BF30" s="59"/>
      <c r="BG30" s="59"/>
      <c r="BH30" s="59"/>
      <c r="BI30" s="59">
        <v>1</v>
      </c>
      <c r="BJ30" s="59" t="s">
        <v>198</v>
      </c>
      <c r="BK30" s="59" t="s">
        <v>237</v>
      </c>
      <c r="BL30" s="59" t="s">
        <v>198</v>
      </c>
      <c r="BM30" s="59" t="s">
        <v>290</v>
      </c>
      <c r="BN30" s="59" t="s">
        <v>198</v>
      </c>
      <c r="BO30" s="59" t="s">
        <v>248</v>
      </c>
      <c r="BP30" s="59" t="s">
        <v>198</v>
      </c>
      <c r="BQ30" s="59" t="s">
        <v>201</v>
      </c>
      <c r="BR30" s="59" t="s">
        <v>319</v>
      </c>
      <c r="BS30" s="59" t="s">
        <v>198</v>
      </c>
      <c r="BT30" s="59" t="s">
        <v>317</v>
      </c>
      <c r="BU30" s="59" t="s">
        <v>317</v>
      </c>
      <c r="BV30" s="59" t="s">
        <v>320</v>
      </c>
      <c r="BW30" s="59" t="s">
        <v>317</v>
      </c>
      <c r="BX30" s="59" t="s">
        <v>320</v>
      </c>
      <c r="BY30" s="59" t="s">
        <v>321</v>
      </c>
      <c r="BZ30" s="59" t="s">
        <v>322</v>
      </c>
      <c r="CA30" s="59">
        <v>1</v>
      </c>
      <c r="CB30" s="59" t="s">
        <v>198</v>
      </c>
      <c r="CC30" s="59" t="s">
        <v>323</v>
      </c>
      <c r="CD30" s="59" t="s">
        <v>324</v>
      </c>
      <c r="CE30" s="59"/>
      <c r="CF30" s="59"/>
      <c r="CG30" s="59"/>
      <c r="CH30" s="59"/>
      <c r="CI30" s="59" t="s">
        <v>325</v>
      </c>
      <c r="CJ30" s="59" t="s">
        <v>324</v>
      </c>
      <c r="CK30" s="59"/>
      <c r="CL30" s="59"/>
      <c r="CM30" s="59"/>
      <c r="CN30" s="59"/>
      <c r="CO30" s="59"/>
      <c r="CP30" s="59"/>
      <c r="CQ30" s="55"/>
      <c r="CR30" s="55"/>
    </row>
    <row r="31" spans="1:96" s="57" customFormat="1">
      <c r="A31" s="54"/>
      <c r="B31" s="54"/>
      <c r="D31" s="54"/>
      <c r="E31" s="57" t="s">
        <v>326</v>
      </c>
      <c r="F31" s="54" t="s">
        <v>327</v>
      </c>
      <c r="G31" s="54" t="s">
        <v>85</v>
      </c>
      <c r="H31" s="54" t="s">
        <v>208</v>
      </c>
      <c r="I31" s="55" t="s">
        <v>328</v>
      </c>
      <c r="J31" s="55">
        <v>0.19</v>
      </c>
      <c r="K31" s="55">
        <v>0.4</v>
      </c>
      <c r="L31" s="55">
        <v>1</v>
      </c>
      <c r="M31" s="55">
        <v>3</v>
      </c>
      <c r="N31" s="55">
        <v>5</v>
      </c>
      <c r="O31" s="59">
        <v>0.19</v>
      </c>
      <c r="P31" s="59">
        <v>0.4</v>
      </c>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v>0.2</v>
      </c>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5"/>
      <c r="CR31" s="55"/>
    </row>
    <row r="32" spans="1:96" s="57" customFormat="1">
      <c r="A32" s="54"/>
      <c r="B32" s="54"/>
      <c r="D32" s="54"/>
      <c r="E32" s="57" t="s">
        <v>329</v>
      </c>
      <c r="F32" s="54" t="s">
        <v>330</v>
      </c>
      <c r="G32" s="54" t="s">
        <v>85</v>
      </c>
      <c r="H32" s="54" t="s">
        <v>208</v>
      </c>
      <c r="I32" s="55" t="s">
        <v>331</v>
      </c>
      <c r="J32" s="55">
        <v>4.16</v>
      </c>
      <c r="K32" s="55">
        <v>5</v>
      </c>
      <c r="L32" s="55">
        <v>6</v>
      </c>
      <c r="M32" s="55">
        <v>7</v>
      </c>
      <c r="N32" s="55">
        <v>8</v>
      </c>
      <c r="O32" s="59">
        <v>4.16</v>
      </c>
      <c r="P32" s="59">
        <v>5</v>
      </c>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5"/>
      <c r="CR32" s="55"/>
    </row>
    <row r="33" spans="1:96" s="57" customFormat="1" ht="30">
      <c r="A33" s="54"/>
      <c r="B33" s="54"/>
      <c r="D33" s="54"/>
      <c r="E33" s="57" t="s">
        <v>332</v>
      </c>
      <c r="F33" s="54" t="s">
        <v>333</v>
      </c>
      <c r="G33" s="54" t="s">
        <v>85</v>
      </c>
      <c r="H33" s="54" t="s">
        <v>208</v>
      </c>
      <c r="I33" s="55" t="s">
        <v>209</v>
      </c>
      <c r="J33" s="55">
        <v>0.3</v>
      </c>
      <c r="K33" s="55">
        <v>0.5</v>
      </c>
      <c r="L33" s="55">
        <v>0.7</v>
      </c>
      <c r="M33" s="55">
        <v>1</v>
      </c>
      <c r="N33" s="55">
        <v>1.3</v>
      </c>
      <c r="O33" s="59"/>
      <c r="P33" s="59"/>
      <c r="Q33" s="59"/>
      <c r="R33" s="59"/>
      <c r="S33" s="59"/>
      <c r="T33" s="59"/>
      <c r="U33" s="59"/>
      <c r="V33" s="59"/>
      <c r="W33" s="59"/>
      <c r="X33" s="59"/>
      <c r="Y33" s="59"/>
      <c r="Z33" s="59"/>
      <c r="AA33" s="59"/>
      <c r="AB33" s="59"/>
      <c r="AC33" s="59"/>
      <c r="AD33" s="59">
        <v>1</v>
      </c>
      <c r="AE33" s="59">
        <v>1</v>
      </c>
      <c r="AF33" s="59" t="s">
        <v>305</v>
      </c>
      <c r="AG33" s="59"/>
      <c r="AH33" s="59"/>
      <c r="AI33" s="59"/>
      <c r="AJ33" s="59"/>
      <c r="AK33" s="59"/>
      <c r="AL33" s="59"/>
      <c r="AM33" s="59"/>
      <c r="AN33" s="59"/>
      <c r="AO33" s="59"/>
      <c r="AP33" s="59"/>
      <c r="AQ33" s="59"/>
      <c r="AR33" s="59"/>
      <c r="AS33" s="59"/>
      <c r="AT33" s="59"/>
      <c r="AU33" s="59"/>
      <c r="AV33" s="59"/>
      <c r="AW33" s="59"/>
      <c r="AX33" s="59"/>
      <c r="AY33" s="59"/>
      <c r="AZ33" s="59"/>
      <c r="BA33" s="59"/>
      <c r="BB33" s="59">
        <v>0.5</v>
      </c>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5"/>
      <c r="CR33" s="55"/>
    </row>
    <row r="34" spans="1:96" s="57" customFormat="1">
      <c r="A34" s="54"/>
      <c r="B34" s="54"/>
      <c r="D34" s="54"/>
      <c r="E34" s="57" t="s">
        <v>334</v>
      </c>
      <c r="F34" s="54" t="s">
        <v>335</v>
      </c>
      <c r="G34" s="54" t="s">
        <v>85</v>
      </c>
      <c r="H34" s="54" t="s">
        <v>208</v>
      </c>
      <c r="I34" s="55" t="s">
        <v>209</v>
      </c>
      <c r="J34" s="55">
        <v>0.28000000000000003</v>
      </c>
      <c r="K34" s="55">
        <v>0.3</v>
      </c>
      <c r="L34" s="55">
        <v>0.5</v>
      </c>
      <c r="M34" s="55">
        <v>0.7</v>
      </c>
      <c r="N34" s="55">
        <v>1</v>
      </c>
      <c r="O34" s="59">
        <v>0.28000000000000003</v>
      </c>
      <c r="P34" s="59">
        <v>0.3</v>
      </c>
      <c r="Q34" s="59" t="s">
        <v>292</v>
      </c>
      <c r="R34" s="59" t="s">
        <v>336</v>
      </c>
      <c r="S34" s="59" t="s">
        <v>180</v>
      </c>
      <c r="T34" s="59" t="s">
        <v>243</v>
      </c>
      <c r="U34" s="59" t="s">
        <v>337</v>
      </c>
      <c r="V34" s="59" t="s">
        <v>336</v>
      </c>
      <c r="W34" s="59" t="s">
        <v>338</v>
      </c>
      <c r="X34" s="59" t="s">
        <v>159</v>
      </c>
      <c r="Y34" s="59" t="s">
        <v>339</v>
      </c>
      <c r="Z34" s="59" t="s">
        <v>247</v>
      </c>
      <c r="AA34" s="59" t="s">
        <v>340</v>
      </c>
      <c r="AB34" s="59">
        <v>1</v>
      </c>
      <c r="AC34" s="59" t="s">
        <v>341</v>
      </c>
      <c r="AD34" s="59" t="s">
        <v>336</v>
      </c>
      <c r="AE34" s="59" t="s">
        <v>106</v>
      </c>
      <c r="AF34" s="59" t="s">
        <v>336</v>
      </c>
      <c r="AG34" s="59" t="s">
        <v>281</v>
      </c>
      <c r="AH34" s="59" t="s">
        <v>258</v>
      </c>
      <c r="AI34" s="59">
        <v>1</v>
      </c>
      <c r="AJ34" s="59">
        <v>1</v>
      </c>
      <c r="AK34" s="59" t="s">
        <v>342</v>
      </c>
      <c r="AL34" s="59" t="s">
        <v>264</v>
      </c>
      <c r="AM34" s="59" t="s">
        <v>296</v>
      </c>
      <c r="AN34" s="59" t="s">
        <v>289</v>
      </c>
      <c r="AO34" s="59" t="s">
        <v>230</v>
      </c>
      <c r="AP34" s="59" t="s">
        <v>343</v>
      </c>
      <c r="AQ34" s="59" t="s">
        <v>225</v>
      </c>
      <c r="AR34" s="59" t="s">
        <v>344</v>
      </c>
      <c r="AS34" s="59"/>
      <c r="AT34" s="59"/>
      <c r="AU34" s="59"/>
      <c r="AV34" s="59"/>
      <c r="AW34" s="59"/>
      <c r="AX34" s="59"/>
      <c r="AY34" s="59"/>
      <c r="AZ34" s="59"/>
      <c r="BA34" s="59" t="s">
        <v>345</v>
      </c>
      <c r="BB34" s="59">
        <v>0.3</v>
      </c>
      <c r="BC34" s="59" t="s">
        <v>263</v>
      </c>
      <c r="BD34" s="59" t="s">
        <v>221</v>
      </c>
      <c r="BE34" s="59" t="s">
        <v>346</v>
      </c>
      <c r="BF34" s="59" t="s">
        <v>336</v>
      </c>
      <c r="BG34" s="59" t="s">
        <v>347</v>
      </c>
      <c r="BH34" s="59" t="s">
        <v>218</v>
      </c>
      <c r="BI34" s="59" t="s">
        <v>348</v>
      </c>
      <c r="BJ34" s="59" t="s">
        <v>348</v>
      </c>
      <c r="BK34" s="59" t="s">
        <v>349</v>
      </c>
      <c r="BL34" s="59" t="s">
        <v>336</v>
      </c>
      <c r="BM34" s="59" t="s">
        <v>276</v>
      </c>
      <c r="BN34" s="59" t="s">
        <v>226</v>
      </c>
      <c r="BO34" s="59" t="s">
        <v>227</v>
      </c>
      <c r="BP34" s="59" t="s">
        <v>301</v>
      </c>
      <c r="BQ34" s="59" t="s">
        <v>309</v>
      </c>
      <c r="BR34" s="59" t="s">
        <v>336</v>
      </c>
      <c r="BS34" s="59" t="s">
        <v>235</v>
      </c>
      <c r="BT34" s="59" t="s">
        <v>350</v>
      </c>
      <c r="BU34" s="59" t="s">
        <v>317</v>
      </c>
      <c r="BV34" s="59" t="s">
        <v>351</v>
      </c>
      <c r="BW34" s="59" t="s">
        <v>286</v>
      </c>
      <c r="BX34" s="59" t="s">
        <v>352</v>
      </c>
      <c r="BY34" s="59" t="s">
        <v>340</v>
      </c>
      <c r="BZ34" s="59" t="s">
        <v>353</v>
      </c>
      <c r="CA34" s="59" t="s">
        <v>221</v>
      </c>
      <c r="CB34" s="59" t="s">
        <v>347</v>
      </c>
      <c r="CC34" s="59" t="s">
        <v>305</v>
      </c>
      <c r="CD34" s="59" t="s">
        <v>354</v>
      </c>
      <c r="CE34" s="59" t="s">
        <v>249</v>
      </c>
      <c r="CF34" s="59" t="s">
        <v>250</v>
      </c>
      <c r="CG34" s="59" t="s">
        <v>355</v>
      </c>
      <c r="CH34" s="59" t="s">
        <v>355</v>
      </c>
      <c r="CI34" s="59" t="s">
        <v>356</v>
      </c>
      <c r="CJ34" s="59" t="s">
        <v>198</v>
      </c>
      <c r="CK34" s="59" t="s">
        <v>239</v>
      </c>
      <c r="CL34" s="59" t="s">
        <v>298</v>
      </c>
      <c r="CM34" s="59" t="s">
        <v>225</v>
      </c>
      <c r="CN34" s="59" t="s">
        <v>308</v>
      </c>
      <c r="CO34" s="59" t="s">
        <v>357</v>
      </c>
      <c r="CP34" s="59" t="s">
        <v>336</v>
      </c>
      <c r="CQ34" s="55"/>
      <c r="CR34" s="55"/>
    </row>
    <row r="35" spans="1:96">
      <c r="I35" s="258"/>
      <c r="J35" s="258"/>
      <c r="K35" s="258"/>
      <c r="L35" s="258"/>
      <c r="M35" s="258"/>
      <c r="N35" s="258"/>
      <c r="O35" s="67"/>
      <c r="P35" s="67"/>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row>
    <row r="36" spans="1:96" s="69" customFormat="1" ht="105" customHeight="1">
      <c r="A36" s="68" t="s">
        <v>358</v>
      </c>
      <c r="B36" s="68" t="s">
        <v>359</v>
      </c>
      <c r="C36" s="69" t="s">
        <v>360</v>
      </c>
      <c r="D36" s="68" t="s">
        <v>361</v>
      </c>
      <c r="E36" s="69" t="s">
        <v>362</v>
      </c>
      <c r="F36" s="68" t="s">
        <v>363</v>
      </c>
      <c r="G36" s="68" t="s">
        <v>12</v>
      </c>
      <c r="H36" s="68" t="s">
        <v>364</v>
      </c>
      <c r="I36" s="70">
        <v>6.25E-2</v>
      </c>
      <c r="J36" s="70">
        <v>6.805555555555555E-2</v>
      </c>
      <c r="K36" s="70">
        <v>6.7361111111111108E-2</v>
      </c>
      <c r="L36" s="70">
        <v>6.458333333333334E-2</v>
      </c>
      <c r="M36" s="70">
        <v>6.25E-2</v>
      </c>
      <c r="N36" s="70">
        <v>6.0416666666666667E-2</v>
      </c>
      <c r="O36" s="70">
        <v>6.805555555555555E-2</v>
      </c>
      <c r="P36" s="70">
        <v>6.7361111111111108E-2</v>
      </c>
      <c r="Q36" s="71">
        <v>7.9861111111111105E-2</v>
      </c>
      <c r="R36" s="71">
        <v>6.9444444444444434E-2</v>
      </c>
      <c r="S36" s="72" t="s">
        <v>365</v>
      </c>
      <c r="T36" s="71">
        <v>7.6388888888888895E-2</v>
      </c>
      <c r="U36" s="72" t="s">
        <v>366</v>
      </c>
      <c r="V36" s="71">
        <v>7.6388888888888895E-2</v>
      </c>
      <c r="W36" s="71">
        <v>8.1944444444444445E-2</v>
      </c>
      <c r="X36" s="71">
        <v>6.9444444444444434E-2</v>
      </c>
      <c r="Y36" s="71">
        <v>4.8611111111111112E-2</v>
      </c>
      <c r="Z36" s="71">
        <v>6.25E-2</v>
      </c>
      <c r="AA36" s="72" t="s">
        <v>367</v>
      </c>
      <c r="AB36" s="71">
        <v>7.6388888888888895E-2</v>
      </c>
      <c r="AC36" s="72" t="s">
        <v>368</v>
      </c>
      <c r="AD36" s="71">
        <v>7.6388888888888895E-2</v>
      </c>
      <c r="AE36" s="72" t="s">
        <v>369</v>
      </c>
      <c r="AF36" s="71">
        <v>7.6388888888888895E-2</v>
      </c>
      <c r="AG36" s="71">
        <v>7.9861111111111105E-2</v>
      </c>
      <c r="AH36" s="71">
        <v>6.9444444444444434E-2</v>
      </c>
      <c r="AI36" s="72" t="s">
        <v>370</v>
      </c>
      <c r="AJ36" s="71">
        <v>7.6388888888888895E-2</v>
      </c>
      <c r="AK36" s="72" t="s">
        <v>369</v>
      </c>
      <c r="AL36" s="71">
        <v>7.6388888888888895E-2</v>
      </c>
      <c r="AM36" s="71">
        <v>6.458333333333334E-2</v>
      </c>
      <c r="AN36" s="71">
        <v>6.25E-2</v>
      </c>
      <c r="AO36" s="71">
        <v>5.2777777777777778E-2</v>
      </c>
      <c r="AP36" s="71">
        <v>6.25E-2</v>
      </c>
      <c r="AQ36" s="71">
        <v>5.2083333333333336E-2</v>
      </c>
      <c r="AR36" s="71">
        <v>6.25E-2</v>
      </c>
      <c r="AS36" s="71">
        <v>5.1388888888888894E-2</v>
      </c>
      <c r="AT36" s="71">
        <v>6.25E-2</v>
      </c>
      <c r="AU36" s="72" t="s">
        <v>371</v>
      </c>
      <c r="AV36" s="71">
        <v>7.6388888888888895E-2</v>
      </c>
      <c r="AW36" s="72" t="s">
        <v>368</v>
      </c>
      <c r="AX36" s="71">
        <v>7.6388888888888895E-2</v>
      </c>
      <c r="AY36" s="71">
        <v>7.4999999999999997E-2</v>
      </c>
      <c r="AZ36" s="71">
        <v>6.25E-2</v>
      </c>
      <c r="BA36" s="69">
        <v>0</v>
      </c>
      <c r="BC36" s="71">
        <v>5.347222222222222E-2</v>
      </c>
      <c r="BD36" s="71">
        <v>6.25E-2</v>
      </c>
      <c r="BE36" s="71">
        <v>6.5972222222222224E-2</v>
      </c>
      <c r="BF36" s="71">
        <v>6.25E-2</v>
      </c>
      <c r="BG36" s="71">
        <v>5.347222222222222E-2</v>
      </c>
      <c r="BH36" s="71">
        <v>6.25E-2</v>
      </c>
      <c r="BI36" s="71">
        <v>6.25E-2</v>
      </c>
      <c r="BJ36" s="71">
        <v>6.25E-2</v>
      </c>
      <c r="BK36" s="71">
        <v>6.3194444444444442E-2</v>
      </c>
      <c r="BL36" s="71">
        <v>6.25E-2</v>
      </c>
      <c r="BM36" s="71">
        <v>7.013888888888889E-2</v>
      </c>
      <c r="BN36" s="71">
        <v>6.25E-2</v>
      </c>
      <c r="BO36" s="71">
        <v>6.0416666666666667E-2</v>
      </c>
      <c r="BP36" s="71">
        <v>6.25E-2</v>
      </c>
      <c r="BQ36" s="71">
        <v>8.2638888888888887E-2</v>
      </c>
      <c r="BR36" s="71">
        <v>6.25E-2</v>
      </c>
      <c r="BS36" s="71">
        <v>6.7361111111111108E-2</v>
      </c>
      <c r="BT36" s="71">
        <v>6.25E-2</v>
      </c>
      <c r="BU36" s="71">
        <v>4.9305555555555554E-2</v>
      </c>
      <c r="BV36" s="71">
        <v>5.5555555555555552E-2</v>
      </c>
      <c r="BW36" s="71">
        <v>5.2777777777777778E-2</v>
      </c>
      <c r="BX36" s="71">
        <v>5.5555555555555552E-2</v>
      </c>
      <c r="BY36" s="71">
        <v>6.1805555555555558E-2</v>
      </c>
      <c r="BZ36" s="71">
        <v>5.5555555555555552E-2</v>
      </c>
      <c r="CA36" s="71">
        <v>5.4166666666666669E-2</v>
      </c>
      <c r="CB36" s="71">
        <v>5.5555555555555552E-2</v>
      </c>
      <c r="CC36" s="71">
        <v>7.0833333333333331E-2</v>
      </c>
      <c r="CD36" s="71">
        <v>5.5555555555555552E-2</v>
      </c>
      <c r="CE36" s="71">
        <v>4.8611111111111112E-2</v>
      </c>
      <c r="CF36" s="71">
        <v>5.5555555555555552E-2</v>
      </c>
      <c r="CG36" s="71">
        <v>7.2916666666666671E-2</v>
      </c>
      <c r="CH36" s="71">
        <v>5.5555555555555552E-2</v>
      </c>
      <c r="CI36" s="71">
        <v>4.7222222222222221E-2</v>
      </c>
      <c r="CJ36" s="71">
        <v>5.5555555555555552E-2</v>
      </c>
      <c r="CK36" s="71">
        <v>5.486111111111111E-2</v>
      </c>
      <c r="CL36" s="71">
        <v>5.5555555555555552E-2</v>
      </c>
      <c r="CM36" s="71">
        <v>5.347222222222222E-2</v>
      </c>
      <c r="CN36" s="71">
        <v>6.25E-2</v>
      </c>
      <c r="CO36" s="71">
        <v>5.9722222222222225E-2</v>
      </c>
      <c r="CP36" s="71">
        <v>6.25E-2</v>
      </c>
      <c r="CQ36" s="71">
        <v>6.9444444444444434E-2</v>
      </c>
      <c r="CR36" s="71">
        <v>6.25E-2</v>
      </c>
    </row>
    <row r="37" spans="1:96" s="69" customFormat="1" ht="33" customHeight="1">
      <c r="A37" s="68"/>
      <c r="B37" s="68"/>
      <c r="D37" s="68"/>
      <c r="E37" s="69" t="s">
        <v>372</v>
      </c>
      <c r="F37" s="68" t="s">
        <v>373</v>
      </c>
      <c r="G37" s="68" t="s">
        <v>12</v>
      </c>
      <c r="H37" s="68" t="s">
        <v>374</v>
      </c>
      <c r="I37" s="73">
        <v>0.3</v>
      </c>
      <c r="J37" s="74">
        <v>3.04</v>
      </c>
      <c r="K37" s="74">
        <v>3.54</v>
      </c>
      <c r="L37" s="74">
        <v>5</v>
      </c>
      <c r="M37" s="74">
        <v>7</v>
      </c>
      <c r="N37" s="74">
        <v>10</v>
      </c>
      <c r="O37" s="74">
        <v>3.04</v>
      </c>
      <c r="P37" s="74">
        <v>3.54</v>
      </c>
      <c r="Q37" s="75">
        <f>(0/21)*100%</f>
        <v>0</v>
      </c>
      <c r="R37" s="69">
        <v>5</v>
      </c>
      <c r="S37" s="75">
        <f>(0/9)*100</f>
        <v>0</v>
      </c>
      <c r="U37" s="75">
        <f>(0/16)*100</f>
        <v>0</v>
      </c>
      <c r="W37" s="75">
        <f>(0/29)*100</f>
        <v>0</v>
      </c>
      <c r="Y37" s="75">
        <f>(0/17)*100%</f>
        <v>0</v>
      </c>
      <c r="AA37" s="75">
        <f>(0/26)*100</f>
        <v>0</v>
      </c>
      <c r="AC37" s="75">
        <f>(1/32)*100</f>
        <v>3.125</v>
      </c>
      <c r="AE37" s="75">
        <f>(0/25)*100</f>
        <v>0</v>
      </c>
      <c r="AG37" s="75">
        <f>(0/24)*100%</f>
        <v>0</v>
      </c>
      <c r="AI37" s="75">
        <f>(0/20)*100</f>
        <v>0</v>
      </c>
      <c r="AJ37" s="75"/>
      <c r="AK37" s="75">
        <f>(0/25)*100%</f>
        <v>0</v>
      </c>
      <c r="AL37" s="75"/>
      <c r="AM37" s="75">
        <f>(0/20)*100</f>
        <v>0</v>
      </c>
      <c r="AN37" s="75"/>
      <c r="AO37" s="75">
        <f>(0/33)*100</f>
        <v>0</v>
      </c>
      <c r="AP37" s="75"/>
      <c r="AQ37" s="75">
        <f>(1/33)*100</f>
        <v>3.0303030303030303</v>
      </c>
      <c r="AR37" s="75"/>
      <c r="AS37" s="75">
        <f>(9/69)*100</f>
        <v>13.043478260869565</v>
      </c>
      <c r="AU37" s="75">
        <f>(0/6)*100</f>
        <v>0</v>
      </c>
      <c r="AV37" s="75"/>
      <c r="AW37" s="75">
        <f>(0/5)*100%</f>
        <v>0</v>
      </c>
      <c r="AX37" s="75"/>
      <c r="AY37" s="75">
        <f>(0/6)*100%</f>
        <v>0</v>
      </c>
      <c r="AZ37" s="75"/>
      <c r="BA37" s="75"/>
      <c r="BB37" s="75"/>
      <c r="BC37" s="75">
        <f>(0/12)*100%</f>
        <v>0</v>
      </c>
      <c r="BD37" s="75"/>
      <c r="BE37" s="75">
        <f>(0/19)*100%</f>
        <v>0</v>
      </c>
      <c r="BF37" s="75"/>
      <c r="BG37" s="75">
        <f>(0/8)*100%</f>
        <v>0</v>
      </c>
      <c r="BH37" s="75"/>
      <c r="BI37" s="75">
        <f>(0/20)*100%</f>
        <v>0</v>
      </c>
      <c r="BJ37" s="75"/>
      <c r="BK37" s="75">
        <f>(0/19)*100%</f>
        <v>0</v>
      </c>
      <c r="BL37" s="75"/>
      <c r="BM37" s="75">
        <f>(0/18)*100%</f>
        <v>0</v>
      </c>
      <c r="BN37" s="75"/>
      <c r="BO37" s="75">
        <f>(0/15)*100%</f>
        <v>0</v>
      </c>
      <c r="BP37" s="75"/>
      <c r="BQ37" s="75">
        <f>(0/18)*100%</f>
        <v>0</v>
      </c>
      <c r="BR37" s="75"/>
      <c r="BS37" s="75">
        <f>(0/34)*100%</f>
        <v>0</v>
      </c>
      <c r="BT37" s="75"/>
      <c r="BU37" s="75">
        <f>(0/6)*100%</f>
        <v>0</v>
      </c>
      <c r="BV37" s="75"/>
      <c r="BW37" s="75">
        <f>(0/6)*100%</f>
        <v>0</v>
      </c>
      <c r="BX37" s="75"/>
      <c r="BY37" s="75">
        <f>(0/4)*100%</f>
        <v>0</v>
      </c>
      <c r="BZ37" s="75"/>
      <c r="CA37" s="75">
        <f>(1/10)*100</f>
        <v>10</v>
      </c>
      <c r="CB37" s="75"/>
      <c r="CC37" s="75">
        <f>(1/9)*100</f>
        <v>11.111111111111111</v>
      </c>
      <c r="CD37" s="75"/>
      <c r="CE37" s="75">
        <f>(0/6)*100</f>
        <v>0</v>
      </c>
      <c r="CF37" s="75"/>
      <c r="CG37" s="75">
        <f>(0/5)*100</f>
        <v>0</v>
      </c>
      <c r="CH37" s="75"/>
      <c r="CI37" s="75">
        <f>(2/6)*100</f>
        <v>33.333333333333329</v>
      </c>
      <c r="CJ37" s="75"/>
      <c r="CK37" s="75">
        <f>(3/7)*100</f>
        <v>42.857142857142854</v>
      </c>
      <c r="CL37" s="75">
        <v>45</v>
      </c>
      <c r="CM37" s="75"/>
      <c r="CN37" s="75"/>
      <c r="CO37" s="75"/>
      <c r="CP37" s="75"/>
      <c r="CQ37" s="75"/>
      <c r="CR37" s="75"/>
    </row>
    <row r="38" spans="1:96" s="69" customFormat="1" ht="26.1" customHeight="1">
      <c r="A38" s="68"/>
      <c r="B38" s="68"/>
      <c r="D38" s="68"/>
      <c r="E38" s="69" t="s">
        <v>375</v>
      </c>
      <c r="F38" s="68" t="s">
        <v>376</v>
      </c>
      <c r="G38" s="68" t="s">
        <v>12</v>
      </c>
      <c r="H38" s="68" t="s">
        <v>374</v>
      </c>
      <c r="I38" s="73">
        <v>0.5</v>
      </c>
      <c r="J38" s="74">
        <v>13.66</v>
      </c>
      <c r="K38" s="74">
        <v>15</v>
      </c>
      <c r="L38" s="74">
        <v>20</v>
      </c>
      <c r="M38" s="74">
        <v>30</v>
      </c>
      <c r="N38" s="74">
        <v>45</v>
      </c>
      <c r="O38" s="74">
        <v>13.66</v>
      </c>
      <c r="P38" s="74">
        <v>15</v>
      </c>
      <c r="Q38" s="75">
        <f>(1/21)*100</f>
        <v>4.7619047619047619</v>
      </c>
      <c r="R38" s="69">
        <v>10</v>
      </c>
      <c r="S38" s="75">
        <f>(1/9)*100</f>
        <v>11.111111111111111</v>
      </c>
      <c r="U38" s="75">
        <f>(1/16)*100</f>
        <v>6.25</v>
      </c>
      <c r="W38" s="75">
        <f>(5/29)*100</f>
        <v>17.241379310344829</v>
      </c>
      <c r="Y38" s="75">
        <f>(7/17)*100</f>
        <v>41.17647058823529</v>
      </c>
      <c r="AA38" s="75">
        <v>38</v>
      </c>
      <c r="AC38" s="75">
        <f>(11/32)*100</f>
        <v>34.375</v>
      </c>
      <c r="AE38" s="75">
        <f>(1/25)*100</f>
        <v>4</v>
      </c>
      <c r="AG38" s="75">
        <f>(0/24)*100%</f>
        <v>0</v>
      </c>
      <c r="AI38" s="75">
        <f>(3/20)*100</f>
        <v>15</v>
      </c>
      <c r="AJ38" s="75"/>
      <c r="AK38" s="75">
        <f>(1/25)*100</f>
        <v>4</v>
      </c>
      <c r="AL38" s="75"/>
      <c r="AM38" s="75">
        <f>(0/20)*100</f>
        <v>0</v>
      </c>
      <c r="AN38" s="75"/>
      <c r="AO38" s="75">
        <f>(0/33)*100</f>
        <v>0</v>
      </c>
      <c r="AP38" s="75"/>
      <c r="AQ38" s="75">
        <f>(0/33)*100</f>
        <v>0</v>
      </c>
      <c r="AR38" s="75"/>
      <c r="AS38" s="75">
        <f>(5/69)*100</f>
        <v>7.2463768115942031</v>
      </c>
      <c r="AU38" s="75">
        <f>(1/6)*100</f>
        <v>16.666666666666664</v>
      </c>
      <c r="AV38" s="75"/>
      <c r="AW38" s="75">
        <f>(0/5)*100%</f>
        <v>0</v>
      </c>
      <c r="AX38" s="75"/>
      <c r="AY38" s="75">
        <f>(0/6)*100%</f>
        <v>0</v>
      </c>
      <c r="AZ38" s="75"/>
      <c r="BA38" s="75"/>
      <c r="BB38" s="75"/>
      <c r="BC38" s="75">
        <f>(0/12)*100%</f>
        <v>0</v>
      </c>
      <c r="BD38" s="75"/>
      <c r="BE38" s="75">
        <f>(0/19)*100%</f>
        <v>0</v>
      </c>
      <c r="BF38" s="75"/>
      <c r="BG38" s="75">
        <f>(0/8)*100%</f>
        <v>0</v>
      </c>
      <c r="BH38" s="75"/>
      <c r="BI38" s="75">
        <f>(3/20)*100</f>
        <v>15</v>
      </c>
      <c r="BJ38" s="75"/>
      <c r="BK38" s="75">
        <f>(5/19)*100</f>
        <v>26.315789473684209</v>
      </c>
      <c r="BL38" s="75"/>
      <c r="BM38" s="75">
        <f>(0/18)*100%</f>
        <v>0</v>
      </c>
      <c r="BN38" s="75"/>
      <c r="BO38" s="75">
        <f>(0/15)*100%</f>
        <v>0</v>
      </c>
      <c r="BP38" s="75"/>
      <c r="BQ38" s="75">
        <f>(3/18)*100</f>
        <v>16.666666666666664</v>
      </c>
      <c r="BR38" s="75"/>
      <c r="BS38" s="75">
        <f>(3/34)*100</f>
        <v>8.8235294117647065</v>
      </c>
      <c r="BT38" s="75"/>
      <c r="BU38" s="75">
        <f>(6/6)*100</f>
        <v>100</v>
      </c>
      <c r="BV38" s="75"/>
      <c r="BW38" s="75">
        <f>(3/6)*100</f>
        <v>50</v>
      </c>
      <c r="BX38" s="75"/>
      <c r="BY38" s="75">
        <f>(0/4)*100%</f>
        <v>0</v>
      </c>
      <c r="BZ38" s="75"/>
      <c r="CA38" s="75">
        <f>(2/10)*100</f>
        <v>20</v>
      </c>
      <c r="CB38" s="75"/>
      <c r="CC38" s="75">
        <f>(0/9)*100%</f>
        <v>0</v>
      </c>
      <c r="CD38" s="75"/>
      <c r="CE38" s="75">
        <f>(3/6)*100</f>
        <v>50</v>
      </c>
      <c r="CF38" s="75"/>
      <c r="CG38" s="75">
        <f>(2/5)*100</f>
        <v>40</v>
      </c>
      <c r="CH38" s="75"/>
      <c r="CI38" s="75">
        <f>(2/6)*100</f>
        <v>33.333333333333329</v>
      </c>
      <c r="CJ38" s="75"/>
      <c r="CK38" s="75">
        <f>(2/7)*100</f>
        <v>28.571428571428569</v>
      </c>
      <c r="CL38" s="75"/>
      <c r="CM38" s="75"/>
      <c r="CN38" s="75"/>
      <c r="CO38" s="75"/>
      <c r="CP38" s="75"/>
      <c r="CQ38" s="75"/>
      <c r="CR38" s="75"/>
    </row>
    <row r="39" spans="1:96" s="69" customFormat="1" ht="26.1" customHeight="1">
      <c r="A39" s="68"/>
      <c r="B39" s="68"/>
      <c r="D39" s="68"/>
      <c r="E39" s="69" t="s">
        <v>377</v>
      </c>
      <c r="F39" s="68" t="s">
        <v>378</v>
      </c>
      <c r="G39" s="68" t="s">
        <v>12</v>
      </c>
      <c r="H39" s="68" t="s">
        <v>374</v>
      </c>
      <c r="I39" s="73">
        <v>0.5</v>
      </c>
      <c r="J39" s="74">
        <v>22.77</v>
      </c>
      <c r="K39" s="74">
        <v>25</v>
      </c>
      <c r="L39" s="74">
        <v>30</v>
      </c>
      <c r="M39" s="74">
        <v>40</v>
      </c>
      <c r="N39" s="74">
        <v>45</v>
      </c>
      <c r="O39" s="74">
        <v>22.77</v>
      </c>
      <c r="P39" s="74">
        <v>25</v>
      </c>
      <c r="Q39" s="75">
        <f>(1/21)*100</f>
        <v>4.7619047619047619</v>
      </c>
      <c r="R39" s="69">
        <v>10</v>
      </c>
      <c r="S39" s="75">
        <f>(2/9)*100</f>
        <v>22.222222222222221</v>
      </c>
      <c r="U39" s="75">
        <f>(2/16)*100</f>
        <v>12.5</v>
      </c>
      <c r="W39" s="75">
        <f>(9/29)*100</f>
        <v>31.03448275862069</v>
      </c>
      <c r="Y39" s="75">
        <f>(5/17)*100</f>
        <v>29.411764705882355</v>
      </c>
      <c r="AA39" s="75">
        <f>(3/26)*100</f>
        <v>11.538461538461538</v>
      </c>
      <c r="AC39" s="75">
        <f>(4/32)*100</f>
        <v>12.5</v>
      </c>
      <c r="AE39" s="75">
        <f>(2/25)*100</f>
        <v>8</v>
      </c>
      <c r="AG39" s="75">
        <f>(4/24)*100</f>
        <v>16.666666666666664</v>
      </c>
      <c r="AI39" s="75">
        <f>(1/20)*100</f>
        <v>5</v>
      </c>
      <c r="AJ39" s="75"/>
      <c r="AK39" s="75">
        <f>(2/25)*100</f>
        <v>8</v>
      </c>
      <c r="AL39" s="75"/>
      <c r="AM39" s="75">
        <f>(1/20)*100</f>
        <v>5</v>
      </c>
      <c r="AN39" s="75"/>
      <c r="AO39" s="75">
        <f>(0/33)*100</f>
        <v>0</v>
      </c>
      <c r="AP39" s="75"/>
      <c r="AQ39" s="75">
        <f>(2/33)*100</f>
        <v>6.0606060606060606</v>
      </c>
      <c r="AR39" s="75"/>
      <c r="AS39" s="75">
        <f>(20/69)*100</f>
        <v>28.985507246376812</v>
      </c>
      <c r="AU39" s="75">
        <f>(1/6)*100</f>
        <v>16.666666666666664</v>
      </c>
      <c r="AV39" s="75"/>
      <c r="AW39" s="75">
        <f>(0/5)*100%</f>
        <v>0</v>
      </c>
      <c r="AX39" s="75"/>
      <c r="AY39" s="75">
        <f>(1/6)*100</f>
        <v>16.666666666666664</v>
      </c>
      <c r="AZ39" s="75"/>
      <c r="BA39" s="75"/>
      <c r="BB39" s="75"/>
      <c r="BC39" s="75">
        <f>(1/12)*100</f>
        <v>8.3333333333333321</v>
      </c>
      <c r="BD39" s="75"/>
      <c r="BE39" s="75">
        <f>(2/19)*100</f>
        <v>10.526315789473683</v>
      </c>
      <c r="BF39" s="75"/>
      <c r="BG39" s="75">
        <f>(1/8)*100</f>
        <v>12.5</v>
      </c>
      <c r="BH39" s="75"/>
      <c r="BI39" s="75">
        <f>(5/20)*100</f>
        <v>25</v>
      </c>
      <c r="BJ39" s="75"/>
      <c r="BK39" s="75">
        <f>(5/19)*100</f>
        <v>26.315789473684209</v>
      </c>
      <c r="BL39" s="75"/>
      <c r="BM39" s="75">
        <f>(1/18)*100</f>
        <v>5.5555555555555554</v>
      </c>
      <c r="BN39" s="75"/>
      <c r="BO39" s="75">
        <f>(2/15)*100</f>
        <v>13.333333333333334</v>
      </c>
      <c r="BP39" s="75"/>
      <c r="BQ39" s="75">
        <f>(5/18)*100</f>
        <v>27.777777777777779</v>
      </c>
      <c r="BR39" s="75"/>
      <c r="BS39" s="75">
        <f>(7/34)*100</f>
        <v>20.588235294117645</v>
      </c>
      <c r="BT39" s="75"/>
      <c r="BU39" s="75">
        <f>(6/6)*100</f>
        <v>100</v>
      </c>
      <c r="BV39" s="75"/>
      <c r="BW39" s="75">
        <f>(6/6)*100</f>
        <v>100</v>
      </c>
      <c r="BX39" s="75"/>
      <c r="BY39" s="75">
        <f>(4/4)*100</f>
        <v>100</v>
      </c>
      <c r="BZ39" s="75"/>
      <c r="CA39" s="75">
        <f>(6/10)*100</f>
        <v>60</v>
      </c>
      <c r="CB39" s="75"/>
      <c r="CC39" s="75">
        <f>(4/9)*100%</f>
        <v>0.44444444444444442</v>
      </c>
      <c r="CD39" s="75"/>
      <c r="CE39" s="75">
        <f>(6/6)*100</f>
        <v>100</v>
      </c>
      <c r="CF39" s="75"/>
      <c r="CG39" s="75">
        <f>(5/5)*100</f>
        <v>100</v>
      </c>
      <c r="CH39" s="75"/>
      <c r="CI39" s="75">
        <f>(6/6)*100</f>
        <v>100</v>
      </c>
      <c r="CJ39" s="75"/>
      <c r="CK39" s="75">
        <f>(7/7)*100</f>
        <v>100</v>
      </c>
      <c r="CL39" s="75"/>
      <c r="CM39" s="75"/>
      <c r="CN39" s="75"/>
      <c r="CO39" s="75"/>
      <c r="CP39" s="75"/>
      <c r="CQ39" s="75"/>
      <c r="CR39" s="75"/>
    </row>
    <row r="40" spans="1:96" s="69" customFormat="1" ht="53.25" customHeight="1">
      <c r="A40" s="68"/>
      <c r="B40" s="68"/>
      <c r="D40" s="68"/>
      <c r="E40" s="69" t="s">
        <v>379</v>
      </c>
      <c r="F40" s="68" t="s">
        <v>380</v>
      </c>
      <c r="G40" s="68" t="s">
        <v>12</v>
      </c>
      <c r="H40" s="68" t="s">
        <v>374</v>
      </c>
      <c r="I40" s="73">
        <v>0.85</v>
      </c>
      <c r="J40" s="74">
        <v>49.92</v>
      </c>
      <c r="K40" s="74">
        <v>55</v>
      </c>
      <c r="L40" s="74">
        <v>65</v>
      </c>
      <c r="M40" s="74">
        <v>75</v>
      </c>
      <c r="N40" s="74">
        <v>85</v>
      </c>
      <c r="O40" s="74">
        <v>49.92</v>
      </c>
      <c r="P40" s="74">
        <v>55</v>
      </c>
      <c r="Q40" s="75">
        <f>(7/21)*100</f>
        <v>33.333333333333329</v>
      </c>
      <c r="R40" s="69">
        <v>40</v>
      </c>
      <c r="S40" s="75">
        <f>(4/9)*100</f>
        <v>44.444444444444443</v>
      </c>
      <c r="U40" s="75">
        <f>(7/16)*100</f>
        <v>43.75</v>
      </c>
      <c r="W40" s="75">
        <f>(16/29)*100</f>
        <v>55.172413793103445</v>
      </c>
      <c r="Y40" s="75">
        <f>(7/17)*100</f>
        <v>41.17647058823529</v>
      </c>
      <c r="AA40" s="75">
        <f>(20/26)*100</f>
        <v>76.923076923076934</v>
      </c>
      <c r="AC40" s="75">
        <f>(22/32)*100</f>
        <v>68.75</v>
      </c>
      <c r="AE40" s="75">
        <f>(12/25)*100</f>
        <v>48</v>
      </c>
      <c r="AG40" s="75">
        <f>(12/24)*100</f>
        <v>50</v>
      </c>
      <c r="AI40" s="75">
        <f>(10/20)*100</f>
        <v>50</v>
      </c>
      <c r="AJ40" s="75"/>
      <c r="AK40" s="75">
        <f>(12/25)*100</f>
        <v>48</v>
      </c>
      <c r="AL40" s="75"/>
      <c r="AM40" s="75">
        <f>(2/20)*100</f>
        <v>10</v>
      </c>
      <c r="AN40" s="75"/>
      <c r="AO40" s="75">
        <f>(5/33)*100</f>
        <v>15.151515151515152</v>
      </c>
      <c r="AP40" s="75"/>
      <c r="AQ40" s="75">
        <f>(10/33)*100</f>
        <v>30.303030303030305</v>
      </c>
      <c r="AR40" s="75"/>
      <c r="AS40" s="75">
        <f>(35/69)*100</f>
        <v>50.724637681159422</v>
      </c>
      <c r="AU40" s="75">
        <f>(3/6)*100</f>
        <v>50</v>
      </c>
      <c r="AV40" s="75"/>
      <c r="AW40" s="75">
        <f>(0/5)*100%</f>
        <v>0</v>
      </c>
      <c r="AX40" s="75"/>
      <c r="AY40" s="75">
        <f>(3/6)*100</f>
        <v>50</v>
      </c>
      <c r="AZ40" s="75"/>
      <c r="BA40" s="75"/>
      <c r="BB40" s="75"/>
      <c r="BC40" s="75">
        <f>(0/12)*100%</f>
        <v>0</v>
      </c>
      <c r="BD40" s="75"/>
      <c r="BE40" s="75">
        <f>(0/19)*100%</f>
        <v>0</v>
      </c>
      <c r="BF40" s="75"/>
      <c r="BG40" s="75">
        <f>(0/8)*100</f>
        <v>0</v>
      </c>
      <c r="BH40" s="75"/>
      <c r="BI40" s="75">
        <f>(15/20)*100</f>
        <v>75</v>
      </c>
      <c r="BJ40" s="75"/>
      <c r="BK40" s="75">
        <f>(14/19)*100</f>
        <v>73.68421052631578</v>
      </c>
      <c r="BL40" s="75"/>
      <c r="BM40" s="75">
        <f>(6/18)*100</f>
        <v>33.333333333333329</v>
      </c>
      <c r="BN40" s="75"/>
      <c r="BO40" s="75">
        <f>(6/15)*100</f>
        <v>40</v>
      </c>
      <c r="BP40" s="75"/>
      <c r="BQ40" s="75">
        <f>(11/18)*100</f>
        <v>61.111111111111114</v>
      </c>
      <c r="BR40" s="75"/>
      <c r="BS40" s="75">
        <f>(13/34)*100</f>
        <v>38.235294117647058</v>
      </c>
      <c r="BT40" s="75"/>
      <c r="BU40" s="75">
        <f>(6/6)*100</f>
        <v>100</v>
      </c>
      <c r="BV40" s="75"/>
      <c r="BW40" s="75">
        <v>5</v>
      </c>
      <c r="BX40" s="75"/>
      <c r="BY40" s="75">
        <f>(4/4)*100%</f>
        <v>1</v>
      </c>
      <c r="BZ40" s="75"/>
      <c r="CA40" s="75">
        <f>(8/10)*100</f>
        <v>80</v>
      </c>
      <c r="CB40" s="75"/>
      <c r="CC40" s="75">
        <f>(3/9)*100%</f>
        <v>0.33333333333333331</v>
      </c>
      <c r="CD40" s="75"/>
      <c r="CE40" s="75">
        <f>(5/6)*100</f>
        <v>83.333333333333343</v>
      </c>
      <c r="CF40" s="75"/>
      <c r="CG40" s="75">
        <f>(3/5)*100</f>
        <v>60</v>
      </c>
      <c r="CH40" s="75"/>
      <c r="CI40" s="75">
        <f>(4/6)*100</f>
        <v>66.666666666666657</v>
      </c>
      <c r="CJ40" s="75"/>
      <c r="CK40" s="75">
        <f>(7/7)*100</f>
        <v>100</v>
      </c>
      <c r="CL40" s="75"/>
      <c r="CM40" s="75"/>
      <c r="CN40" s="75"/>
      <c r="CO40" s="75"/>
      <c r="CP40" s="75"/>
      <c r="CQ40" s="75"/>
      <c r="CR40" s="75"/>
    </row>
    <row r="41" spans="1:96" s="69" customFormat="1" ht="46.5" customHeight="1">
      <c r="A41" s="68"/>
      <c r="B41" s="68"/>
      <c r="D41" s="68"/>
      <c r="E41" s="69" t="s">
        <v>381</v>
      </c>
      <c r="F41" s="68" t="s">
        <v>382</v>
      </c>
      <c r="G41" s="68" t="s">
        <v>12</v>
      </c>
      <c r="H41" s="68" t="s">
        <v>383</v>
      </c>
      <c r="I41" s="73">
        <v>0.5</v>
      </c>
      <c r="J41" s="74">
        <v>17</v>
      </c>
      <c r="K41" s="74">
        <v>20</v>
      </c>
      <c r="L41" s="74">
        <v>25</v>
      </c>
      <c r="M41" s="74">
        <v>30</v>
      </c>
      <c r="N41" s="74">
        <v>35</v>
      </c>
      <c r="O41" s="74">
        <v>17</v>
      </c>
      <c r="P41" s="74">
        <v>20</v>
      </c>
    </row>
    <row r="42" spans="1:96" s="69" customFormat="1" ht="54.75" customHeight="1">
      <c r="A42" s="68"/>
      <c r="B42" s="68"/>
      <c r="D42" s="68"/>
      <c r="E42" s="69" t="s">
        <v>384</v>
      </c>
      <c r="F42" s="68" t="s">
        <v>385</v>
      </c>
      <c r="G42" s="68" t="s">
        <v>12</v>
      </c>
      <c r="H42" s="68" t="s">
        <v>383</v>
      </c>
      <c r="I42" s="73">
        <v>0.7</v>
      </c>
      <c r="J42" s="74">
        <v>40</v>
      </c>
      <c r="K42" s="74">
        <v>45</v>
      </c>
      <c r="L42" s="74">
        <v>50</v>
      </c>
      <c r="M42" s="74">
        <v>60</v>
      </c>
      <c r="N42" s="74">
        <v>70</v>
      </c>
      <c r="O42" s="74">
        <v>40</v>
      </c>
      <c r="P42" s="74">
        <v>45</v>
      </c>
    </row>
    <row r="43" spans="1:96" s="69" customFormat="1" ht="42" customHeight="1">
      <c r="A43" s="68"/>
      <c r="B43" s="68"/>
      <c r="D43" s="68"/>
      <c r="E43" s="69" t="s">
        <v>386</v>
      </c>
      <c r="F43" s="68" t="s">
        <v>387</v>
      </c>
      <c r="G43" s="68" t="s">
        <v>12</v>
      </c>
      <c r="H43" s="68" t="s">
        <v>383</v>
      </c>
      <c r="I43" s="74" t="s">
        <v>388</v>
      </c>
      <c r="J43" s="74">
        <v>6</v>
      </c>
      <c r="K43" s="74">
        <v>6</v>
      </c>
      <c r="L43" s="74">
        <v>6</v>
      </c>
      <c r="M43" s="74">
        <v>8</v>
      </c>
      <c r="N43" s="74">
        <v>10</v>
      </c>
      <c r="O43" s="74">
        <v>6</v>
      </c>
      <c r="P43" s="74">
        <v>6</v>
      </c>
    </row>
    <row r="44" spans="1:96">
      <c r="I44" s="258"/>
      <c r="J44" s="258"/>
      <c r="K44" s="258"/>
      <c r="L44" s="258"/>
      <c r="M44" s="258"/>
      <c r="N44" s="258"/>
      <c r="O44" s="67"/>
      <c r="P44" s="67"/>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row>
    <row r="45" spans="1:96" s="78" customFormat="1" ht="138" customHeight="1">
      <c r="A45" s="77" t="s">
        <v>389</v>
      </c>
      <c r="B45" s="77" t="s">
        <v>390</v>
      </c>
      <c r="C45" s="78" t="s">
        <v>391</v>
      </c>
      <c r="D45" s="77" t="s">
        <v>392</v>
      </c>
      <c r="E45" s="78" t="s">
        <v>393</v>
      </c>
      <c r="F45" s="77" t="s">
        <v>394</v>
      </c>
      <c r="G45" s="77" t="s">
        <v>12</v>
      </c>
      <c r="H45" s="77" t="s">
        <v>395</v>
      </c>
      <c r="I45" s="79">
        <v>0.4</v>
      </c>
      <c r="J45" s="80">
        <v>20</v>
      </c>
      <c r="K45" s="80">
        <v>25</v>
      </c>
      <c r="L45" s="80">
        <v>30</v>
      </c>
      <c r="M45" s="80">
        <v>35</v>
      </c>
      <c r="N45" s="80">
        <v>40</v>
      </c>
      <c r="O45" s="80">
        <v>20</v>
      </c>
      <c r="P45" s="80">
        <v>25</v>
      </c>
    </row>
    <row r="46" spans="1:96" s="78" customFormat="1" ht="33.6" customHeight="1">
      <c r="A46" s="77"/>
      <c r="B46" s="77"/>
      <c r="D46" s="77"/>
      <c r="E46" s="78" t="s">
        <v>396</v>
      </c>
      <c r="F46" s="77" t="s">
        <v>397</v>
      </c>
      <c r="G46" s="77" t="s">
        <v>12</v>
      </c>
      <c r="H46" s="77" t="s">
        <v>395</v>
      </c>
      <c r="I46" s="79">
        <v>0.3</v>
      </c>
      <c r="J46" s="80">
        <v>10</v>
      </c>
      <c r="K46" s="80">
        <v>15</v>
      </c>
      <c r="L46" s="80">
        <v>20</v>
      </c>
      <c r="M46" s="80">
        <v>25</v>
      </c>
      <c r="N46" s="80">
        <v>30</v>
      </c>
      <c r="O46" s="80">
        <v>10</v>
      </c>
      <c r="P46" s="80">
        <v>15</v>
      </c>
    </row>
    <row r="47" spans="1:96" s="78" customFormat="1" ht="33.6" customHeight="1">
      <c r="A47" s="77"/>
      <c r="B47" s="77"/>
      <c r="D47" s="77"/>
      <c r="E47" s="78" t="s">
        <v>398</v>
      </c>
      <c r="F47" s="77" t="s">
        <v>399</v>
      </c>
      <c r="G47" s="77" t="s">
        <v>208</v>
      </c>
      <c r="H47" s="77" t="s">
        <v>57</v>
      </c>
      <c r="I47" s="80" t="s">
        <v>400</v>
      </c>
      <c r="J47" s="80">
        <v>20.62</v>
      </c>
      <c r="K47" s="80">
        <v>21</v>
      </c>
      <c r="L47" s="80">
        <v>25</v>
      </c>
      <c r="M47" s="80">
        <v>30</v>
      </c>
      <c r="N47" s="80">
        <v>35</v>
      </c>
      <c r="O47" s="80"/>
      <c r="P47" s="80"/>
      <c r="Q47" s="78">
        <v>21.3</v>
      </c>
      <c r="R47" s="78">
        <v>23</v>
      </c>
      <c r="S47" s="78">
        <v>15.2</v>
      </c>
      <c r="T47" s="78">
        <v>17</v>
      </c>
      <c r="U47" s="78">
        <v>7.1</v>
      </c>
      <c r="V47" s="78">
        <v>9</v>
      </c>
      <c r="W47" s="78">
        <v>7</v>
      </c>
      <c r="X47" s="78">
        <v>9</v>
      </c>
      <c r="Y47" s="78">
        <v>7.3</v>
      </c>
      <c r="Z47" s="78">
        <v>9</v>
      </c>
      <c r="AA47" s="78">
        <v>5.3</v>
      </c>
      <c r="AB47" s="78">
        <v>9</v>
      </c>
      <c r="AE47" s="78">
        <v>8.9</v>
      </c>
      <c r="AI47" s="78">
        <v>62.8</v>
      </c>
      <c r="AK47" s="78">
        <v>8.9</v>
      </c>
      <c r="AM47" s="78">
        <v>3</v>
      </c>
      <c r="AO47" s="78">
        <v>15.6</v>
      </c>
      <c r="AQ47" s="78">
        <v>10.5</v>
      </c>
      <c r="AS47" s="78">
        <v>15.6</v>
      </c>
      <c r="BC47" s="78">
        <v>0.5</v>
      </c>
      <c r="BE47" s="78">
        <v>3.4</v>
      </c>
      <c r="BG47" s="78">
        <v>5.4</v>
      </c>
      <c r="BI47" s="78">
        <v>30.7</v>
      </c>
      <c r="BK47" s="78">
        <v>17.399999999999999</v>
      </c>
      <c r="BM47" s="78">
        <v>4.0999999999999996</v>
      </c>
      <c r="BO47" s="78">
        <v>11.9</v>
      </c>
      <c r="BQ47" s="78">
        <v>11.3</v>
      </c>
      <c r="BS47" s="78">
        <v>22.2</v>
      </c>
      <c r="BU47" s="78">
        <v>23.7</v>
      </c>
      <c r="BW47" s="78">
        <v>214.3</v>
      </c>
      <c r="BY47" s="78">
        <v>36.1</v>
      </c>
      <c r="CA47" s="78">
        <v>36.9</v>
      </c>
      <c r="CC47" s="78">
        <v>9.25</v>
      </c>
      <c r="CE47" s="78">
        <v>110.9</v>
      </c>
    </row>
    <row r="48" spans="1:96" s="78" customFormat="1" ht="33.6" customHeight="1">
      <c r="A48" s="77"/>
      <c r="B48" s="77"/>
      <c r="D48" s="77"/>
      <c r="F48" s="77"/>
      <c r="G48" s="77" t="s">
        <v>208</v>
      </c>
      <c r="H48" s="77" t="s">
        <v>57</v>
      </c>
      <c r="I48" s="80" t="s">
        <v>401</v>
      </c>
      <c r="J48" s="80">
        <v>20.62</v>
      </c>
      <c r="K48" s="80">
        <v>21</v>
      </c>
      <c r="L48" s="80">
        <v>30</v>
      </c>
      <c r="M48" s="80">
        <v>40</v>
      </c>
      <c r="N48" s="80">
        <v>50</v>
      </c>
      <c r="O48" s="80"/>
      <c r="P48" s="80"/>
    </row>
    <row r="49" spans="1:96" s="78" customFormat="1" ht="33.6" customHeight="1">
      <c r="A49" s="77"/>
      <c r="B49" s="77"/>
      <c r="D49" s="77"/>
      <c r="E49" s="78" t="s">
        <v>402</v>
      </c>
      <c r="F49" s="77" t="s">
        <v>403</v>
      </c>
      <c r="G49" s="77" t="s">
        <v>208</v>
      </c>
      <c r="H49" s="77" t="s">
        <v>85</v>
      </c>
      <c r="I49" s="80" t="s">
        <v>404</v>
      </c>
      <c r="J49" s="80">
        <v>80</v>
      </c>
      <c r="K49" s="80">
        <v>80</v>
      </c>
      <c r="L49" s="80">
        <v>80</v>
      </c>
      <c r="M49" s="80">
        <v>85</v>
      </c>
      <c r="N49" s="80">
        <v>90</v>
      </c>
      <c r="O49" s="80"/>
      <c r="P49" s="80"/>
      <c r="Q49" s="78">
        <v>60</v>
      </c>
      <c r="R49" s="78">
        <v>65</v>
      </c>
      <c r="S49" s="78">
        <v>60</v>
      </c>
      <c r="T49" s="78">
        <v>65</v>
      </c>
      <c r="U49" s="78">
        <v>60</v>
      </c>
      <c r="V49" s="78">
        <v>65</v>
      </c>
      <c r="W49" s="78">
        <v>70</v>
      </c>
      <c r="X49" s="78">
        <v>75</v>
      </c>
      <c r="AA49" s="78">
        <v>40</v>
      </c>
      <c r="AE49" s="78">
        <v>50</v>
      </c>
      <c r="AI49" s="78">
        <v>86</v>
      </c>
      <c r="AK49" s="78">
        <v>50</v>
      </c>
      <c r="AM49" s="78">
        <v>23</v>
      </c>
      <c r="AO49" s="78">
        <v>57</v>
      </c>
      <c r="AS49" s="78">
        <v>57</v>
      </c>
      <c r="BC49" s="78">
        <v>0</v>
      </c>
      <c r="BE49" s="78">
        <v>0</v>
      </c>
      <c r="BG49" s="78">
        <v>0</v>
      </c>
      <c r="BI49" s="78">
        <v>92</v>
      </c>
      <c r="BK49" s="78">
        <v>77</v>
      </c>
      <c r="BM49" s="78">
        <v>84</v>
      </c>
      <c r="BO49" s="78">
        <v>65</v>
      </c>
      <c r="BQ49" s="78">
        <v>86</v>
      </c>
      <c r="BS49" s="78">
        <v>78</v>
      </c>
      <c r="BU49" s="78">
        <v>94</v>
      </c>
      <c r="BW49" s="78">
        <v>64</v>
      </c>
      <c r="BY49" s="78">
        <v>57</v>
      </c>
      <c r="CA49" s="78">
        <v>98</v>
      </c>
      <c r="CC49" s="78">
        <v>0</v>
      </c>
      <c r="CE49" s="78">
        <v>40</v>
      </c>
    </row>
    <row r="50" spans="1:96" s="78" customFormat="1" ht="33.6" customHeight="1">
      <c r="A50" s="77"/>
      <c r="B50" s="77"/>
      <c r="D50" s="77"/>
      <c r="E50" s="78" t="s">
        <v>405</v>
      </c>
      <c r="F50" s="77" t="s">
        <v>406</v>
      </c>
      <c r="G50" s="77" t="s">
        <v>208</v>
      </c>
      <c r="H50" s="77" t="s">
        <v>85</v>
      </c>
      <c r="I50" s="80" t="s">
        <v>407</v>
      </c>
      <c r="J50" s="80">
        <v>3.7</v>
      </c>
      <c r="K50" s="80">
        <v>4</v>
      </c>
      <c r="L50" s="80">
        <v>5</v>
      </c>
      <c r="M50" s="80">
        <v>10</v>
      </c>
      <c r="N50" s="80">
        <v>15</v>
      </c>
      <c r="O50" s="80"/>
      <c r="P50" s="80"/>
      <c r="Q50" s="78">
        <v>12.5</v>
      </c>
      <c r="R50" s="78">
        <v>13</v>
      </c>
      <c r="S50" s="78">
        <v>7.7</v>
      </c>
      <c r="T50" s="78">
        <v>9</v>
      </c>
      <c r="U50" s="78">
        <v>3.7</v>
      </c>
      <c r="V50" s="78">
        <v>5</v>
      </c>
      <c r="W50" s="78">
        <v>8.3000000000000007</v>
      </c>
      <c r="X50" s="78">
        <v>9</v>
      </c>
      <c r="Y50" s="78">
        <v>2</v>
      </c>
      <c r="Z50" s="78">
        <v>5</v>
      </c>
      <c r="AA50" s="78">
        <v>6.7</v>
      </c>
      <c r="AE50" s="78">
        <v>1.5</v>
      </c>
      <c r="AI50" s="78">
        <v>7.2</v>
      </c>
      <c r="AK50" s="78">
        <v>1.5</v>
      </c>
      <c r="AM50" s="78">
        <v>0.8</v>
      </c>
      <c r="AO50" s="78">
        <v>1.8</v>
      </c>
      <c r="AQ50" s="78">
        <v>4</v>
      </c>
      <c r="AS50" s="78">
        <v>1.8</v>
      </c>
      <c r="BC50" s="78">
        <v>0</v>
      </c>
      <c r="BE50" s="78">
        <v>1.9</v>
      </c>
      <c r="BG50" s="78">
        <v>2.2999999999999998</v>
      </c>
      <c r="BI50" s="78">
        <v>94</v>
      </c>
      <c r="BK50" s="78">
        <v>13.9</v>
      </c>
      <c r="BM50" s="78">
        <v>3.5</v>
      </c>
      <c r="BO50" s="78">
        <v>5.2</v>
      </c>
      <c r="BQ50" s="78">
        <v>3.6</v>
      </c>
      <c r="BS50" s="78">
        <v>1</v>
      </c>
      <c r="BU50" s="78">
        <v>14.7</v>
      </c>
      <c r="BW50" s="78">
        <v>12.9</v>
      </c>
      <c r="BY50" s="78">
        <v>44.5</v>
      </c>
      <c r="CA50" s="78">
        <v>33.299999999999997</v>
      </c>
      <c r="CC50" s="78">
        <v>4.5</v>
      </c>
      <c r="CE50" s="78">
        <v>3.2</v>
      </c>
    </row>
    <row r="51" spans="1:96" s="78" customFormat="1" ht="33.6" customHeight="1">
      <c r="A51" s="77"/>
      <c r="B51" s="77"/>
      <c r="D51" s="77"/>
      <c r="E51" s="78" t="s">
        <v>408</v>
      </c>
      <c r="F51" s="77" t="s">
        <v>409</v>
      </c>
      <c r="G51" s="77" t="s">
        <v>12</v>
      </c>
      <c r="H51" s="77" t="s">
        <v>383</v>
      </c>
      <c r="I51" s="79">
        <v>1.5</v>
      </c>
      <c r="J51" s="80">
        <v>100</v>
      </c>
      <c r="K51" s="80">
        <v>100</v>
      </c>
      <c r="L51" s="80">
        <v>110</v>
      </c>
      <c r="M51" s="80">
        <v>130</v>
      </c>
      <c r="N51" s="80">
        <v>140</v>
      </c>
      <c r="O51" s="80">
        <v>100</v>
      </c>
      <c r="P51" s="80">
        <v>100</v>
      </c>
    </row>
    <row r="52" spans="1:96" s="78" customFormat="1" ht="33.6" customHeight="1">
      <c r="A52" s="77"/>
      <c r="B52" s="77"/>
      <c r="D52" s="77"/>
      <c r="E52" s="78" t="s">
        <v>410</v>
      </c>
      <c r="F52" s="77" t="s">
        <v>411</v>
      </c>
      <c r="G52" s="77" t="s">
        <v>123</v>
      </c>
      <c r="H52" s="77"/>
      <c r="I52" s="79">
        <v>0.02</v>
      </c>
      <c r="J52" s="80">
        <v>4.07</v>
      </c>
      <c r="K52" s="80">
        <v>4.25</v>
      </c>
      <c r="L52" s="80">
        <v>4.5</v>
      </c>
      <c r="M52" s="80">
        <v>4.75</v>
      </c>
      <c r="N52" s="80">
        <v>5</v>
      </c>
      <c r="O52" s="80">
        <v>4.07</v>
      </c>
      <c r="P52" s="80">
        <v>4.25</v>
      </c>
    </row>
    <row r="53" spans="1:96" s="78" customFormat="1" ht="33.6" customHeight="1">
      <c r="A53" s="77"/>
      <c r="B53" s="77"/>
      <c r="D53" s="77"/>
      <c r="E53" s="78" t="s">
        <v>412</v>
      </c>
      <c r="F53" s="77" t="s">
        <v>413</v>
      </c>
      <c r="G53" s="77" t="s">
        <v>123</v>
      </c>
      <c r="H53" s="77"/>
      <c r="I53" s="79">
        <v>0.15</v>
      </c>
      <c r="J53" s="80">
        <v>37</v>
      </c>
      <c r="K53" s="80">
        <v>35</v>
      </c>
      <c r="L53" s="80">
        <v>35</v>
      </c>
      <c r="M53" s="80">
        <v>35</v>
      </c>
      <c r="N53" s="80">
        <v>35</v>
      </c>
      <c r="O53" s="80">
        <v>37</v>
      </c>
      <c r="P53" s="80">
        <v>35</v>
      </c>
    </row>
    <row r="54" spans="1:96" s="78" customFormat="1" ht="33.6" customHeight="1">
      <c r="A54" s="77"/>
      <c r="B54" s="77"/>
      <c r="D54" s="77"/>
      <c r="E54" s="78" t="s">
        <v>414</v>
      </c>
      <c r="F54" s="77" t="s">
        <v>415</v>
      </c>
      <c r="G54" s="77" t="s">
        <v>208</v>
      </c>
      <c r="H54" s="77"/>
      <c r="I54" s="80" t="s">
        <v>416</v>
      </c>
      <c r="J54" s="80">
        <v>1.25</v>
      </c>
      <c r="K54" s="80">
        <v>1.25</v>
      </c>
      <c r="L54" s="80">
        <v>1.3</v>
      </c>
      <c r="M54" s="80">
        <v>1.35</v>
      </c>
      <c r="N54" s="80">
        <v>1.4</v>
      </c>
      <c r="O54" s="80">
        <v>1.25</v>
      </c>
      <c r="P54" s="80">
        <v>1.25</v>
      </c>
    </row>
    <row r="55" spans="1:96" s="78" customFormat="1" ht="33.6" customHeight="1">
      <c r="A55" s="77"/>
      <c r="B55" s="77"/>
      <c r="D55" s="77"/>
      <c r="E55" s="78" t="s">
        <v>417</v>
      </c>
      <c r="F55" s="77" t="s">
        <v>418</v>
      </c>
      <c r="G55" s="77" t="s">
        <v>208</v>
      </c>
      <c r="H55" s="77"/>
      <c r="I55" s="80" t="s">
        <v>416</v>
      </c>
      <c r="J55" s="80">
        <v>0.92</v>
      </c>
      <c r="K55" s="80">
        <v>1</v>
      </c>
      <c r="L55" s="80">
        <v>1.05</v>
      </c>
      <c r="M55" s="80">
        <v>1.1000000000000001</v>
      </c>
      <c r="N55" s="80">
        <v>1.1499999999999999</v>
      </c>
      <c r="O55" s="80">
        <v>0.92</v>
      </c>
      <c r="P55" s="80">
        <v>1</v>
      </c>
    </row>
    <row r="56" spans="1:96" s="78" customFormat="1" ht="33.6" customHeight="1">
      <c r="A56" s="77"/>
      <c r="B56" s="77"/>
      <c r="D56" s="77" t="s">
        <v>419</v>
      </c>
      <c r="E56" s="78" t="s">
        <v>420</v>
      </c>
      <c r="F56" s="77" t="s">
        <v>421</v>
      </c>
      <c r="G56" s="77" t="s">
        <v>422</v>
      </c>
      <c r="H56" s="77"/>
      <c r="I56" s="80" t="s">
        <v>423</v>
      </c>
      <c r="J56" s="80"/>
      <c r="K56" s="80"/>
      <c r="L56" s="80"/>
      <c r="M56" s="80"/>
      <c r="N56" s="80"/>
      <c r="O56" s="80"/>
      <c r="P56" s="80"/>
    </row>
    <row r="57" spans="1:96" s="78" customFormat="1" ht="33.6" customHeight="1">
      <c r="A57" s="77"/>
      <c r="B57" s="77"/>
      <c r="D57" s="77"/>
      <c r="E57" s="78" t="s">
        <v>424</v>
      </c>
      <c r="F57" s="77" t="s">
        <v>425</v>
      </c>
      <c r="G57" s="77" t="s">
        <v>12</v>
      </c>
      <c r="H57" s="77" t="s">
        <v>426</v>
      </c>
      <c r="I57" s="79">
        <v>1</v>
      </c>
      <c r="J57" s="80">
        <v>6</v>
      </c>
      <c r="K57" s="80">
        <v>6</v>
      </c>
      <c r="L57" s="80">
        <v>14</v>
      </c>
      <c r="M57" s="80">
        <v>22</v>
      </c>
      <c r="N57" s="80">
        <v>22</v>
      </c>
      <c r="O57" s="80">
        <v>6</v>
      </c>
      <c r="P57" s="80">
        <v>6</v>
      </c>
    </row>
    <row r="58" spans="1:96" s="78" customFormat="1" ht="35.25" customHeight="1">
      <c r="A58" s="77"/>
      <c r="B58" s="77"/>
      <c r="D58" s="77"/>
      <c r="E58" s="78" t="s">
        <v>427</v>
      </c>
      <c r="F58" s="77" t="s">
        <v>428</v>
      </c>
      <c r="G58" s="77" t="s">
        <v>12</v>
      </c>
      <c r="H58" s="77" t="s">
        <v>429</v>
      </c>
      <c r="I58" s="79">
        <v>1</v>
      </c>
      <c r="J58" s="80">
        <v>100</v>
      </c>
      <c r="K58" s="80">
        <v>100</v>
      </c>
      <c r="L58" s="80">
        <v>100</v>
      </c>
      <c r="M58" s="80">
        <v>100</v>
      </c>
      <c r="N58" s="80">
        <v>100</v>
      </c>
      <c r="O58" s="80">
        <v>100</v>
      </c>
      <c r="P58" s="80">
        <v>100</v>
      </c>
    </row>
    <row r="59" spans="1:96" s="78" customFormat="1" ht="33.6" customHeight="1">
      <c r="A59" s="77"/>
      <c r="B59" s="77"/>
      <c r="D59" s="77"/>
      <c r="E59" s="78" t="s">
        <v>430</v>
      </c>
      <c r="F59" s="77" t="s">
        <v>431</v>
      </c>
      <c r="G59" s="77" t="s">
        <v>12</v>
      </c>
      <c r="H59" s="77" t="s">
        <v>429</v>
      </c>
      <c r="I59" s="80" t="s">
        <v>432</v>
      </c>
      <c r="J59" s="80">
        <v>200</v>
      </c>
      <c r="K59" s="80">
        <v>200</v>
      </c>
      <c r="L59" s="80">
        <v>300</v>
      </c>
      <c r="M59" s="80">
        <v>400</v>
      </c>
      <c r="N59" s="80">
        <v>500</v>
      </c>
      <c r="O59" s="80">
        <v>200</v>
      </c>
      <c r="P59" s="80">
        <v>200</v>
      </c>
    </row>
    <row r="60" spans="1:96" s="78" customFormat="1" ht="66.75" customHeight="1">
      <c r="A60" s="77"/>
      <c r="B60" s="77"/>
      <c r="D60" s="77"/>
      <c r="E60" s="78" t="s">
        <v>433</v>
      </c>
      <c r="F60" s="77" t="s">
        <v>434</v>
      </c>
      <c r="G60" s="77" t="s">
        <v>12</v>
      </c>
      <c r="H60" s="77" t="s">
        <v>426</v>
      </c>
      <c r="I60" s="79">
        <v>1</v>
      </c>
      <c r="J60" s="80">
        <v>50</v>
      </c>
      <c r="K60" s="80">
        <v>50</v>
      </c>
      <c r="L60" s="80">
        <v>70</v>
      </c>
      <c r="M60" s="80">
        <v>90</v>
      </c>
      <c r="N60" s="80">
        <v>100</v>
      </c>
      <c r="O60" s="80">
        <v>50</v>
      </c>
      <c r="P60" s="80">
        <v>50</v>
      </c>
    </row>
    <row r="61" spans="1:96" s="78" customFormat="1" ht="33.6" customHeight="1">
      <c r="A61" s="77"/>
      <c r="B61" s="77"/>
      <c r="D61" s="77"/>
      <c r="E61" s="78" t="s">
        <v>435</v>
      </c>
      <c r="F61" s="77" t="s">
        <v>436</v>
      </c>
      <c r="G61" s="77" t="s">
        <v>12</v>
      </c>
      <c r="H61" s="77" t="s">
        <v>426</v>
      </c>
      <c r="I61" s="79">
        <v>0.8</v>
      </c>
      <c r="J61" s="80">
        <v>50</v>
      </c>
      <c r="K61" s="80">
        <v>75</v>
      </c>
      <c r="L61" s="80">
        <v>100</v>
      </c>
      <c r="M61" s="80">
        <v>100</v>
      </c>
      <c r="N61" s="80">
        <v>100</v>
      </c>
      <c r="O61" s="80">
        <v>50</v>
      </c>
      <c r="P61" s="80">
        <v>75</v>
      </c>
    </row>
    <row r="62" spans="1:96" s="78" customFormat="1" ht="57.75" customHeight="1">
      <c r="A62" s="77"/>
      <c r="B62" s="77"/>
      <c r="D62" s="77"/>
      <c r="E62" s="78" t="s">
        <v>437</v>
      </c>
      <c r="F62" s="77" t="s">
        <v>438</v>
      </c>
      <c r="G62" s="77" t="s">
        <v>12</v>
      </c>
      <c r="H62" s="77" t="s">
        <v>439</v>
      </c>
      <c r="I62" s="79">
        <v>0.75</v>
      </c>
      <c r="J62" s="80" t="s">
        <v>79</v>
      </c>
      <c r="K62" s="80">
        <v>70</v>
      </c>
      <c r="L62" s="80">
        <v>75</v>
      </c>
      <c r="M62" s="80">
        <v>80</v>
      </c>
      <c r="N62" s="80">
        <v>85</v>
      </c>
      <c r="O62" s="80" t="s">
        <v>79</v>
      </c>
      <c r="P62" s="80">
        <v>70</v>
      </c>
    </row>
    <row r="63" spans="1:96">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8"/>
      <c r="AY63" s="258"/>
      <c r="AZ63" s="258"/>
      <c r="BA63" s="258"/>
      <c r="BB63" s="258"/>
      <c r="BC63" s="258"/>
      <c r="BD63" s="258"/>
      <c r="BE63" s="258"/>
      <c r="BF63" s="258"/>
      <c r="BG63" s="258"/>
      <c r="BH63" s="258"/>
      <c r="BI63" s="258"/>
      <c r="BJ63" s="258"/>
      <c r="BK63" s="258"/>
      <c r="BL63" s="258"/>
      <c r="BM63" s="258"/>
      <c r="BN63" s="258"/>
      <c r="BO63" s="258"/>
      <c r="BP63" s="258"/>
      <c r="BQ63" s="258"/>
      <c r="BR63" s="258"/>
      <c r="BS63" s="258"/>
      <c r="BT63" s="258"/>
      <c r="BU63" s="258"/>
      <c r="BV63" s="258"/>
      <c r="BW63" s="258"/>
      <c r="BX63" s="258"/>
      <c r="BY63" s="258"/>
      <c r="BZ63" s="258"/>
      <c r="CA63" s="258"/>
      <c r="CB63" s="258"/>
      <c r="CC63" s="258"/>
      <c r="CD63" s="258"/>
      <c r="CE63" s="258"/>
      <c r="CF63" s="258"/>
      <c r="CG63" s="258"/>
      <c r="CH63" s="258"/>
      <c r="CI63" s="258"/>
      <c r="CJ63" s="258"/>
      <c r="CK63" s="258"/>
      <c r="CL63" s="258"/>
      <c r="CM63" s="258"/>
      <c r="CN63" s="258"/>
      <c r="CO63" s="258"/>
      <c r="CP63" s="258"/>
      <c r="CQ63" s="258"/>
      <c r="CR63" s="258"/>
    </row>
    <row r="64" spans="1:96" s="82" customFormat="1" ht="108.75" customHeight="1">
      <c r="A64" s="81" t="s">
        <v>440</v>
      </c>
      <c r="B64" s="81" t="s">
        <v>441</v>
      </c>
      <c r="C64" s="112" t="s">
        <v>442</v>
      </c>
      <c r="D64" s="81" t="s">
        <v>443</v>
      </c>
      <c r="E64" s="82" t="s">
        <v>444</v>
      </c>
      <c r="F64" s="81" t="s">
        <v>445</v>
      </c>
      <c r="G64" s="81" t="s">
        <v>12</v>
      </c>
      <c r="H64" s="81" t="s">
        <v>446</v>
      </c>
      <c r="I64" s="83" t="s">
        <v>447</v>
      </c>
      <c r="J64" s="83" t="s">
        <v>448</v>
      </c>
      <c r="K64" s="83" t="s">
        <v>448</v>
      </c>
      <c r="L64" s="84">
        <v>0.1673611111111111</v>
      </c>
      <c r="M64" s="84">
        <v>0.20902777777777778</v>
      </c>
      <c r="N64" s="84">
        <v>0.25069444444444444</v>
      </c>
      <c r="O64" s="83" t="s">
        <v>448</v>
      </c>
      <c r="P64" s="83" t="s">
        <v>448</v>
      </c>
      <c r="Q64" s="84"/>
      <c r="R64" s="84"/>
      <c r="S64" s="85"/>
      <c r="T64" s="84"/>
      <c r="U64" s="84"/>
      <c r="V64" s="84"/>
      <c r="W64" s="84"/>
      <c r="X64" s="84"/>
      <c r="Y64" s="84"/>
      <c r="Z64" s="84"/>
      <c r="AA64" s="84"/>
      <c r="AB64" s="84"/>
      <c r="AC64" s="86"/>
      <c r="AD64" s="87"/>
      <c r="AE64" s="84"/>
      <c r="AF64" s="88"/>
      <c r="AG64" s="84"/>
      <c r="AH64" s="88"/>
      <c r="AI64" s="84"/>
      <c r="AJ64" s="88"/>
      <c r="AK64" s="84"/>
      <c r="AL64" s="88"/>
      <c r="AM64" s="89"/>
      <c r="AN64" s="89"/>
      <c r="AO64" s="88"/>
      <c r="AP64" s="84"/>
      <c r="AQ64" s="88"/>
      <c r="AR64" s="89"/>
      <c r="AS64" s="88"/>
      <c r="AT64" s="89"/>
      <c r="AU64" s="84"/>
      <c r="AV64" s="88"/>
      <c r="AW64" s="84"/>
      <c r="AX64" s="88"/>
      <c r="AY64" s="84"/>
      <c r="AZ64" s="88"/>
      <c r="BA64" s="84"/>
      <c r="BB64" s="88"/>
      <c r="BC64" s="88"/>
      <c r="BD64" s="88"/>
      <c r="BE64" s="88"/>
      <c r="BF64" s="84"/>
      <c r="BG64" s="88"/>
      <c r="BH64" s="84"/>
      <c r="BI64" s="88"/>
      <c r="BJ64" s="84"/>
      <c r="BK64" s="88"/>
      <c r="BL64" s="84"/>
      <c r="BM64" s="88"/>
      <c r="BN64" s="84"/>
      <c r="BO64" s="88"/>
      <c r="BP64" s="84"/>
      <c r="BQ64" s="88"/>
      <c r="BR64" s="84"/>
      <c r="BS64" s="88"/>
      <c r="BT64" s="88"/>
      <c r="BU64" s="88"/>
      <c r="BV64" s="88"/>
      <c r="BW64" s="88"/>
      <c r="BX64" s="88"/>
      <c r="BY64" s="84"/>
      <c r="BZ64" s="88"/>
      <c r="CA64" s="88"/>
      <c r="CB64" s="84"/>
      <c r="CC64" s="88"/>
      <c r="CD64" s="88"/>
      <c r="CE64" s="88"/>
      <c r="CF64" s="84"/>
      <c r="CG64" s="88"/>
      <c r="CH64" s="88"/>
      <c r="CI64" s="88"/>
      <c r="CJ64" s="88"/>
      <c r="CK64" s="88"/>
      <c r="CL64" s="84"/>
      <c r="CM64" s="84"/>
      <c r="CN64" s="84"/>
      <c r="CO64" s="84"/>
      <c r="CP64" s="88"/>
      <c r="CQ64" s="88"/>
      <c r="CR64" s="88"/>
    </row>
    <row r="65" spans="1:96" s="82" customFormat="1" ht="33.75" customHeight="1">
      <c r="A65" s="81"/>
      <c r="B65" s="81"/>
      <c r="D65" s="81"/>
      <c r="E65" s="82" t="s">
        <v>449</v>
      </c>
      <c r="F65" s="81" t="s">
        <v>450</v>
      </c>
      <c r="G65" s="81" t="s">
        <v>12</v>
      </c>
      <c r="H65" s="81" t="s">
        <v>446</v>
      </c>
      <c r="I65" s="90">
        <v>0.95</v>
      </c>
      <c r="J65" s="88">
        <v>39</v>
      </c>
      <c r="K65" s="88">
        <v>40</v>
      </c>
      <c r="L65" s="88">
        <v>50</v>
      </c>
      <c r="M65" s="88">
        <v>60</v>
      </c>
      <c r="N65" s="88">
        <v>70</v>
      </c>
      <c r="O65" s="88">
        <v>39</v>
      </c>
      <c r="P65" s="88">
        <v>40</v>
      </c>
      <c r="Q65" s="88">
        <v>92</v>
      </c>
      <c r="R65" s="88">
        <v>93</v>
      </c>
      <c r="S65" s="88">
        <v>76</v>
      </c>
      <c r="T65" s="88">
        <v>80</v>
      </c>
      <c r="U65" s="88">
        <v>100</v>
      </c>
      <c r="V65" s="88">
        <v>100</v>
      </c>
      <c r="W65" s="88">
        <v>35</v>
      </c>
      <c r="X65" s="88">
        <v>45</v>
      </c>
      <c r="Y65" s="88">
        <v>90.6</v>
      </c>
      <c r="Z65" s="88">
        <v>95</v>
      </c>
      <c r="AA65" s="88">
        <v>30</v>
      </c>
      <c r="AB65" s="88">
        <v>45</v>
      </c>
      <c r="AC65" s="87"/>
      <c r="AD65" s="87"/>
      <c r="AE65" s="88">
        <v>95</v>
      </c>
      <c r="AF65" s="88">
        <v>98</v>
      </c>
      <c r="AG65" s="88">
        <v>90</v>
      </c>
      <c r="AH65" s="88">
        <v>95</v>
      </c>
      <c r="AI65" s="88">
        <v>34</v>
      </c>
      <c r="AJ65" s="88">
        <v>40</v>
      </c>
      <c r="AK65" s="88">
        <v>95</v>
      </c>
      <c r="AL65" s="88">
        <v>98</v>
      </c>
      <c r="AM65" s="88">
        <v>100</v>
      </c>
      <c r="AN65" s="88">
        <v>100</v>
      </c>
      <c r="AO65" s="88">
        <v>100</v>
      </c>
      <c r="AP65" s="88">
        <v>100</v>
      </c>
      <c r="AQ65" s="88">
        <v>100</v>
      </c>
      <c r="AR65" s="88">
        <v>100</v>
      </c>
      <c r="AS65" s="88">
        <v>90</v>
      </c>
      <c r="AT65" s="88">
        <v>95</v>
      </c>
      <c r="AU65" s="88">
        <v>100</v>
      </c>
      <c r="AV65" s="88">
        <v>100</v>
      </c>
      <c r="AW65" s="88">
        <v>100</v>
      </c>
      <c r="AX65" s="88">
        <v>100</v>
      </c>
      <c r="AY65" s="88">
        <v>100</v>
      </c>
      <c r="AZ65" s="88">
        <v>100</v>
      </c>
      <c r="BA65" s="88">
        <v>100</v>
      </c>
      <c r="BB65" s="88">
        <v>100</v>
      </c>
      <c r="BC65" s="88">
        <v>100</v>
      </c>
      <c r="BD65" s="88">
        <v>100</v>
      </c>
      <c r="BE65" s="88">
        <v>41</v>
      </c>
      <c r="BF65" s="88">
        <v>50</v>
      </c>
      <c r="BG65" s="88">
        <v>96</v>
      </c>
      <c r="BH65" s="88">
        <v>98</v>
      </c>
      <c r="BI65" s="88">
        <v>99</v>
      </c>
      <c r="BJ65" s="88">
        <v>100</v>
      </c>
      <c r="BK65" s="88">
        <v>27</v>
      </c>
      <c r="BL65" s="88">
        <v>35</v>
      </c>
      <c r="BM65" s="88">
        <v>38</v>
      </c>
      <c r="BN65" s="88">
        <v>50</v>
      </c>
      <c r="BO65" s="88">
        <v>17.399999999999999</v>
      </c>
      <c r="BP65" s="88">
        <v>35</v>
      </c>
      <c r="BQ65" s="88">
        <v>81</v>
      </c>
      <c r="BR65" s="88">
        <v>85</v>
      </c>
      <c r="BS65" s="88">
        <v>93</v>
      </c>
      <c r="BT65" s="88">
        <v>95</v>
      </c>
      <c r="BU65" s="88">
        <v>100</v>
      </c>
      <c r="BV65" s="88">
        <v>100</v>
      </c>
      <c r="BW65" s="88">
        <v>100</v>
      </c>
      <c r="BX65" s="88">
        <v>100</v>
      </c>
      <c r="BY65" s="88">
        <v>100</v>
      </c>
      <c r="BZ65" s="88">
        <v>100</v>
      </c>
      <c r="CA65" s="88">
        <v>100</v>
      </c>
      <c r="CB65" s="88">
        <v>100</v>
      </c>
      <c r="CC65" s="88">
        <v>99</v>
      </c>
      <c r="CD65" s="88">
        <v>100</v>
      </c>
      <c r="CE65" s="88">
        <v>88</v>
      </c>
      <c r="CF65" s="88">
        <v>95</v>
      </c>
      <c r="CG65" s="88">
        <v>100</v>
      </c>
      <c r="CH65" s="88">
        <v>100</v>
      </c>
      <c r="CI65" s="88">
        <v>100</v>
      </c>
      <c r="CJ65" s="88">
        <v>100</v>
      </c>
      <c r="CK65" s="88">
        <v>100</v>
      </c>
      <c r="CL65" s="88">
        <v>100</v>
      </c>
      <c r="CM65" s="88">
        <v>92</v>
      </c>
      <c r="CN65" s="88">
        <v>95</v>
      </c>
      <c r="CO65" s="88">
        <v>100</v>
      </c>
      <c r="CP65" s="88">
        <v>100</v>
      </c>
      <c r="CQ65" s="88">
        <v>100</v>
      </c>
      <c r="CR65" s="88">
        <v>100</v>
      </c>
    </row>
    <row r="66" spans="1:96" s="82" customFormat="1" ht="39" customHeight="1">
      <c r="A66" s="81"/>
      <c r="B66" s="81"/>
      <c r="D66" s="81"/>
      <c r="E66" s="82" t="s">
        <v>451</v>
      </c>
      <c r="F66" s="81" t="s">
        <v>452</v>
      </c>
      <c r="G66" s="81" t="s">
        <v>12</v>
      </c>
      <c r="H66" s="81" t="s">
        <v>453</v>
      </c>
      <c r="I66" s="91" t="s">
        <v>454</v>
      </c>
      <c r="J66" s="91" t="s">
        <v>455</v>
      </c>
      <c r="K66" s="91" t="s">
        <v>454</v>
      </c>
      <c r="L66" s="89">
        <v>2.1180555555555558</v>
      </c>
      <c r="M66" s="89">
        <v>2.1180555555555558</v>
      </c>
      <c r="N66" s="89">
        <v>2.1180555555555558</v>
      </c>
      <c r="O66" s="91" t="s">
        <v>455</v>
      </c>
      <c r="P66" s="91" t="s">
        <v>454</v>
      </c>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row>
    <row r="67" spans="1:96" s="82" customFormat="1" ht="81" customHeight="1">
      <c r="A67" s="81"/>
      <c r="B67" s="81"/>
      <c r="D67" s="81" t="s">
        <v>456</v>
      </c>
      <c r="E67" s="82" t="s">
        <v>457</v>
      </c>
      <c r="F67" s="81" t="s">
        <v>458</v>
      </c>
      <c r="G67" s="81" t="s">
        <v>123</v>
      </c>
      <c r="H67" s="81" t="s">
        <v>85</v>
      </c>
      <c r="I67" s="90">
        <v>0.75</v>
      </c>
      <c r="J67" s="88" t="s">
        <v>79</v>
      </c>
      <c r="K67" s="88">
        <v>70</v>
      </c>
      <c r="L67" s="88">
        <v>75</v>
      </c>
      <c r="M67" s="88">
        <v>80</v>
      </c>
      <c r="N67" s="88">
        <v>85</v>
      </c>
      <c r="O67" s="88">
        <v>75</v>
      </c>
      <c r="P67" s="88">
        <v>70</v>
      </c>
      <c r="Q67" s="88"/>
      <c r="R67" s="88">
        <v>70</v>
      </c>
      <c r="S67" s="88"/>
      <c r="T67" s="88">
        <v>70</v>
      </c>
      <c r="U67" s="88"/>
      <c r="V67" s="88">
        <v>70</v>
      </c>
      <c r="W67" s="88"/>
      <c r="X67" s="88">
        <v>70</v>
      </c>
      <c r="Y67" s="88"/>
      <c r="Z67" s="88">
        <v>70</v>
      </c>
      <c r="AA67" s="88"/>
      <c r="AB67" s="88">
        <v>70</v>
      </c>
      <c r="AC67" s="88"/>
      <c r="AD67" s="88">
        <v>70</v>
      </c>
      <c r="AE67" s="88"/>
      <c r="AF67" s="88">
        <v>70</v>
      </c>
      <c r="AG67" s="88"/>
      <c r="AH67" s="88">
        <v>70</v>
      </c>
      <c r="AI67" s="88"/>
      <c r="AJ67" s="88">
        <v>70</v>
      </c>
      <c r="AK67" s="88"/>
      <c r="AL67" s="88">
        <v>70</v>
      </c>
      <c r="AM67" s="88"/>
      <c r="AN67" s="88">
        <v>70</v>
      </c>
      <c r="AO67" s="88"/>
      <c r="AP67" s="88">
        <v>70</v>
      </c>
      <c r="AQ67" s="88"/>
      <c r="AR67" s="88">
        <v>70</v>
      </c>
      <c r="AS67" s="88"/>
      <c r="AT67" s="88">
        <v>70</v>
      </c>
      <c r="AU67" s="88"/>
      <c r="AV67" s="88">
        <v>70</v>
      </c>
      <c r="AW67" s="88"/>
      <c r="AX67" s="88">
        <v>70</v>
      </c>
      <c r="AY67" s="88"/>
      <c r="AZ67" s="88">
        <v>70</v>
      </c>
      <c r="BA67" s="88"/>
      <c r="BB67" s="88">
        <v>70</v>
      </c>
      <c r="BC67" s="88"/>
      <c r="BD67" s="88">
        <v>70</v>
      </c>
      <c r="BE67" s="88"/>
      <c r="BF67" s="88">
        <v>70</v>
      </c>
      <c r="BG67" s="88"/>
      <c r="BH67" s="88">
        <v>70</v>
      </c>
      <c r="BI67" s="88"/>
      <c r="BJ67" s="88">
        <v>70</v>
      </c>
      <c r="BK67" s="88"/>
      <c r="BL67" s="88">
        <v>70</v>
      </c>
      <c r="BM67" s="88"/>
      <c r="BN67" s="88">
        <v>70</v>
      </c>
      <c r="BO67" s="88"/>
      <c r="BP67" s="88">
        <v>70</v>
      </c>
      <c r="BQ67" s="88"/>
      <c r="BR67" s="88">
        <v>70</v>
      </c>
      <c r="BS67" s="88"/>
      <c r="BT67" s="88">
        <v>70</v>
      </c>
      <c r="BU67" s="88"/>
      <c r="BV67" s="88">
        <v>70</v>
      </c>
      <c r="BW67" s="88"/>
      <c r="BX67" s="88">
        <v>70</v>
      </c>
      <c r="BY67" s="88"/>
      <c r="BZ67" s="88">
        <v>70</v>
      </c>
      <c r="CA67" s="88"/>
      <c r="CB67" s="88">
        <v>70</v>
      </c>
      <c r="CC67" s="88"/>
      <c r="CD67" s="88">
        <v>70</v>
      </c>
      <c r="CE67" s="88"/>
      <c r="CF67" s="88">
        <v>70</v>
      </c>
      <c r="CG67" s="88"/>
      <c r="CH67" s="88">
        <v>70</v>
      </c>
      <c r="CI67" s="88"/>
      <c r="CJ67" s="88">
        <v>70</v>
      </c>
      <c r="CK67" s="88"/>
      <c r="CL67" s="88">
        <v>70</v>
      </c>
      <c r="CM67" s="88"/>
      <c r="CN67" s="88">
        <v>70</v>
      </c>
      <c r="CO67" s="88"/>
      <c r="CP67" s="88">
        <v>70</v>
      </c>
      <c r="CQ67" s="88"/>
      <c r="CR67" s="88">
        <v>70</v>
      </c>
    </row>
    <row r="68" spans="1:96" s="82" customFormat="1" ht="52.5" customHeight="1">
      <c r="A68" s="81"/>
      <c r="B68" s="81"/>
      <c r="D68" s="81"/>
      <c r="E68" s="82" t="s">
        <v>459</v>
      </c>
      <c r="F68" s="81" t="s">
        <v>460</v>
      </c>
      <c r="G68" s="81" t="s">
        <v>123</v>
      </c>
      <c r="H68" s="81" t="s">
        <v>85</v>
      </c>
      <c r="I68" s="90">
        <v>0.75</v>
      </c>
      <c r="J68" s="88" t="s">
        <v>79</v>
      </c>
      <c r="K68" s="88">
        <v>70</v>
      </c>
      <c r="L68" s="88">
        <v>75</v>
      </c>
      <c r="M68" s="88">
        <v>80</v>
      </c>
      <c r="N68" s="88">
        <v>85</v>
      </c>
      <c r="O68" s="88">
        <v>75</v>
      </c>
      <c r="P68" s="88">
        <v>70</v>
      </c>
      <c r="Q68" s="88"/>
      <c r="R68" s="88">
        <v>70</v>
      </c>
      <c r="S68" s="88"/>
      <c r="T68" s="88">
        <v>70</v>
      </c>
      <c r="U68" s="88"/>
      <c r="V68" s="88">
        <v>70</v>
      </c>
      <c r="W68" s="88"/>
      <c r="X68" s="88">
        <v>70</v>
      </c>
      <c r="Y68" s="88"/>
      <c r="Z68" s="88">
        <v>70</v>
      </c>
      <c r="AA68" s="88"/>
      <c r="AB68" s="88">
        <v>70</v>
      </c>
      <c r="AC68" s="88"/>
      <c r="AD68" s="88">
        <v>70</v>
      </c>
      <c r="AE68" s="88"/>
      <c r="AF68" s="88">
        <v>70</v>
      </c>
      <c r="AG68" s="88"/>
      <c r="AH68" s="88">
        <v>70</v>
      </c>
      <c r="AI68" s="88"/>
      <c r="AJ68" s="88">
        <v>70</v>
      </c>
      <c r="AK68" s="88"/>
      <c r="AL68" s="88">
        <v>70</v>
      </c>
      <c r="AM68" s="88"/>
      <c r="AN68" s="88">
        <v>70</v>
      </c>
      <c r="AO68" s="88"/>
      <c r="AP68" s="88">
        <v>70</v>
      </c>
      <c r="AQ68" s="88"/>
      <c r="AR68" s="88">
        <v>70</v>
      </c>
      <c r="AS68" s="88"/>
      <c r="AT68" s="88">
        <v>70</v>
      </c>
      <c r="AU68" s="88"/>
      <c r="AV68" s="88">
        <v>70</v>
      </c>
      <c r="AW68" s="88"/>
      <c r="AX68" s="88">
        <v>70</v>
      </c>
      <c r="AY68" s="88"/>
      <c r="AZ68" s="88">
        <v>70</v>
      </c>
      <c r="BA68" s="88"/>
      <c r="BB68" s="88">
        <v>70</v>
      </c>
      <c r="BC68" s="88"/>
      <c r="BD68" s="88">
        <v>70</v>
      </c>
      <c r="BE68" s="88"/>
      <c r="BF68" s="88">
        <v>70</v>
      </c>
      <c r="BG68" s="88"/>
      <c r="BH68" s="88">
        <v>70</v>
      </c>
      <c r="BI68" s="88"/>
      <c r="BJ68" s="88">
        <v>70</v>
      </c>
      <c r="BK68" s="88"/>
      <c r="BL68" s="88">
        <v>70</v>
      </c>
      <c r="BM68" s="88"/>
      <c r="BN68" s="88">
        <v>70</v>
      </c>
      <c r="BO68" s="88"/>
      <c r="BP68" s="88">
        <v>70</v>
      </c>
      <c r="BQ68" s="88"/>
      <c r="BR68" s="88">
        <v>70</v>
      </c>
      <c r="BS68" s="88"/>
      <c r="BT68" s="88">
        <v>70</v>
      </c>
      <c r="BU68" s="88"/>
      <c r="BV68" s="88">
        <v>70</v>
      </c>
      <c r="BW68" s="88"/>
      <c r="BX68" s="88">
        <v>70</v>
      </c>
      <c r="BY68" s="88"/>
      <c r="BZ68" s="88">
        <v>70</v>
      </c>
      <c r="CA68" s="88"/>
      <c r="CB68" s="88">
        <v>70</v>
      </c>
      <c r="CC68" s="88"/>
      <c r="CD68" s="88">
        <v>70</v>
      </c>
      <c r="CE68" s="88"/>
      <c r="CF68" s="88">
        <v>70</v>
      </c>
      <c r="CG68" s="88"/>
      <c r="CH68" s="88">
        <v>70</v>
      </c>
      <c r="CI68" s="88"/>
      <c r="CJ68" s="88">
        <v>70</v>
      </c>
      <c r="CK68" s="88"/>
      <c r="CL68" s="88">
        <v>70</v>
      </c>
      <c r="CM68" s="88"/>
      <c r="CN68" s="88">
        <v>70</v>
      </c>
      <c r="CO68" s="88"/>
      <c r="CP68" s="88">
        <v>70</v>
      </c>
      <c r="CQ68" s="88"/>
      <c r="CR68" s="88">
        <v>70</v>
      </c>
    </row>
    <row r="69" spans="1:96" s="82" customFormat="1" ht="45">
      <c r="A69" s="81"/>
      <c r="B69" s="81"/>
      <c r="D69" s="81"/>
      <c r="E69" s="82" t="s">
        <v>459</v>
      </c>
      <c r="F69" s="81" t="s">
        <v>461</v>
      </c>
      <c r="G69" s="81" t="s">
        <v>123</v>
      </c>
      <c r="H69" s="81" t="s">
        <v>85</v>
      </c>
      <c r="I69" s="88" t="s">
        <v>462</v>
      </c>
      <c r="J69" s="88">
        <v>3.3</v>
      </c>
      <c r="K69" s="88">
        <v>3.5</v>
      </c>
      <c r="L69" s="88">
        <v>4</v>
      </c>
      <c r="M69" s="88">
        <v>5</v>
      </c>
      <c r="N69" s="88">
        <v>6</v>
      </c>
      <c r="O69" s="88">
        <v>3.3</v>
      </c>
      <c r="P69" s="88">
        <v>3.5</v>
      </c>
      <c r="Q69" s="88"/>
      <c r="R69" s="88">
        <v>3</v>
      </c>
      <c r="S69" s="88"/>
      <c r="T69" s="88">
        <v>3</v>
      </c>
      <c r="U69" s="88"/>
      <c r="V69" s="88">
        <v>3</v>
      </c>
      <c r="W69" s="88"/>
      <c r="X69" s="88">
        <v>3</v>
      </c>
      <c r="Y69" s="88"/>
      <c r="Z69" s="88">
        <v>3</v>
      </c>
      <c r="AA69" s="88"/>
      <c r="AB69" s="88">
        <v>3</v>
      </c>
      <c r="AC69" s="88"/>
      <c r="AD69" s="88">
        <v>3</v>
      </c>
      <c r="AE69" s="88"/>
      <c r="AF69" s="88">
        <v>3</v>
      </c>
      <c r="AG69" s="88"/>
      <c r="AH69" s="88">
        <v>3</v>
      </c>
      <c r="AI69" s="88"/>
      <c r="AJ69" s="88">
        <v>3</v>
      </c>
      <c r="AK69" s="88"/>
      <c r="AL69" s="88">
        <v>3</v>
      </c>
      <c r="AM69" s="88"/>
      <c r="AN69" s="88">
        <v>3</v>
      </c>
      <c r="AO69" s="88"/>
      <c r="AP69" s="88">
        <v>3</v>
      </c>
      <c r="AQ69" s="88"/>
      <c r="AR69" s="88">
        <v>3</v>
      </c>
      <c r="AS69" s="88"/>
      <c r="AT69" s="88">
        <v>3</v>
      </c>
      <c r="AU69" s="88"/>
      <c r="AV69" s="88">
        <v>3</v>
      </c>
      <c r="AW69" s="88"/>
      <c r="AX69" s="88">
        <v>3</v>
      </c>
      <c r="AY69" s="88"/>
      <c r="AZ69" s="88">
        <v>3</v>
      </c>
      <c r="BA69" s="88"/>
      <c r="BB69" s="88">
        <v>3</v>
      </c>
      <c r="BC69" s="88"/>
      <c r="BD69" s="88">
        <v>3</v>
      </c>
      <c r="BE69" s="88"/>
      <c r="BF69" s="88">
        <v>3</v>
      </c>
      <c r="BG69" s="88"/>
      <c r="BH69" s="88">
        <v>3</v>
      </c>
      <c r="BI69" s="88"/>
      <c r="BJ69" s="88">
        <v>3</v>
      </c>
      <c r="BK69" s="88"/>
      <c r="BL69" s="88">
        <v>3</v>
      </c>
      <c r="BM69" s="88"/>
      <c r="BN69" s="88">
        <v>3</v>
      </c>
      <c r="BO69" s="88"/>
      <c r="BP69" s="88">
        <v>3</v>
      </c>
      <c r="BQ69" s="88"/>
      <c r="BR69" s="88">
        <v>3</v>
      </c>
      <c r="BS69" s="88"/>
      <c r="BT69" s="88">
        <v>3</v>
      </c>
      <c r="BU69" s="88"/>
      <c r="BV69" s="88">
        <v>3</v>
      </c>
      <c r="BW69" s="88"/>
      <c r="BX69" s="88">
        <v>3</v>
      </c>
      <c r="BY69" s="88"/>
      <c r="BZ69" s="88">
        <v>3</v>
      </c>
      <c r="CA69" s="88"/>
      <c r="CB69" s="88">
        <v>3</v>
      </c>
      <c r="CC69" s="88"/>
      <c r="CD69" s="88">
        <v>3</v>
      </c>
      <c r="CE69" s="88"/>
      <c r="CF69" s="88">
        <v>3</v>
      </c>
      <c r="CG69" s="88"/>
      <c r="CH69" s="88">
        <v>3</v>
      </c>
      <c r="CI69" s="88"/>
      <c r="CJ69" s="88">
        <v>3</v>
      </c>
      <c r="CK69" s="88"/>
      <c r="CL69" s="88">
        <v>3</v>
      </c>
      <c r="CM69" s="88"/>
      <c r="CN69" s="88">
        <v>3</v>
      </c>
      <c r="CO69" s="88"/>
      <c r="CP69" s="88">
        <v>3</v>
      </c>
      <c r="CQ69" s="88"/>
      <c r="CR69" s="88">
        <v>3</v>
      </c>
    </row>
    <row r="70" spans="1:96" s="82" customFormat="1">
      <c r="A70" s="81"/>
      <c r="B70" s="81"/>
      <c r="D70" s="81"/>
      <c r="E70" s="82" t="s">
        <v>463</v>
      </c>
      <c r="F70" s="81" t="s">
        <v>464</v>
      </c>
      <c r="G70" s="81" t="s">
        <v>123</v>
      </c>
      <c r="H70" s="81" t="s">
        <v>85</v>
      </c>
      <c r="I70" s="88" t="s">
        <v>465</v>
      </c>
      <c r="J70" s="88">
        <v>5</v>
      </c>
      <c r="K70" s="88">
        <v>7</v>
      </c>
      <c r="L70" s="88">
        <v>10</v>
      </c>
      <c r="M70" s="88">
        <v>13</v>
      </c>
      <c r="N70" s="88">
        <v>16</v>
      </c>
      <c r="O70" s="88">
        <v>5</v>
      </c>
      <c r="P70" s="88">
        <v>7</v>
      </c>
      <c r="Q70" s="88"/>
      <c r="R70" s="88">
        <v>7</v>
      </c>
      <c r="S70" s="88"/>
      <c r="T70" s="88">
        <v>7</v>
      </c>
      <c r="U70" s="88"/>
      <c r="V70" s="88">
        <v>7</v>
      </c>
      <c r="W70" s="88"/>
      <c r="X70" s="88">
        <v>7</v>
      </c>
      <c r="Y70" s="88"/>
      <c r="Z70" s="88">
        <v>7</v>
      </c>
      <c r="AA70" s="88"/>
      <c r="AB70" s="88">
        <v>7</v>
      </c>
      <c r="AC70" s="88"/>
      <c r="AD70" s="88">
        <v>7</v>
      </c>
      <c r="AE70" s="88"/>
      <c r="AF70" s="88">
        <v>7</v>
      </c>
      <c r="AG70" s="88"/>
      <c r="AH70" s="88">
        <v>7</v>
      </c>
      <c r="AI70" s="88"/>
      <c r="AJ70" s="88">
        <v>7</v>
      </c>
      <c r="AK70" s="88"/>
      <c r="AL70" s="88">
        <v>7</v>
      </c>
      <c r="AM70" s="88"/>
      <c r="AN70" s="88">
        <v>7</v>
      </c>
      <c r="AO70" s="88"/>
      <c r="AP70" s="88">
        <v>7</v>
      </c>
      <c r="AQ70" s="88"/>
      <c r="AR70" s="88">
        <v>7</v>
      </c>
      <c r="AS70" s="88"/>
      <c r="AT70" s="88">
        <v>7</v>
      </c>
      <c r="AU70" s="88"/>
      <c r="AV70" s="88">
        <v>7</v>
      </c>
      <c r="AW70" s="88"/>
      <c r="AX70" s="88">
        <v>7</v>
      </c>
      <c r="AY70" s="88"/>
      <c r="AZ70" s="88">
        <v>7</v>
      </c>
      <c r="BA70" s="88"/>
      <c r="BB70" s="88">
        <v>7</v>
      </c>
      <c r="BC70" s="88"/>
      <c r="BD70" s="88">
        <v>7</v>
      </c>
      <c r="BE70" s="88"/>
      <c r="BF70" s="88">
        <v>7</v>
      </c>
      <c r="BG70" s="88"/>
      <c r="BH70" s="88">
        <v>7</v>
      </c>
      <c r="BI70" s="88"/>
      <c r="BJ70" s="88">
        <v>7</v>
      </c>
      <c r="BK70" s="88"/>
      <c r="BL70" s="88">
        <v>7</v>
      </c>
      <c r="BM70" s="88"/>
      <c r="BN70" s="88">
        <v>7</v>
      </c>
      <c r="BO70" s="88"/>
      <c r="BP70" s="88">
        <v>7</v>
      </c>
      <c r="BQ70" s="88"/>
      <c r="BR70" s="88">
        <v>7</v>
      </c>
      <c r="BS70" s="88"/>
      <c r="BT70" s="88">
        <v>7</v>
      </c>
      <c r="BU70" s="88"/>
      <c r="BV70" s="88">
        <v>7</v>
      </c>
      <c r="BW70" s="88"/>
      <c r="BX70" s="88">
        <v>7</v>
      </c>
      <c r="BY70" s="88"/>
      <c r="BZ70" s="88">
        <v>7</v>
      </c>
      <c r="CA70" s="88"/>
      <c r="CB70" s="88">
        <v>7</v>
      </c>
      <c r="CC70" s="88"/>
      <c r="CD70" s="88">
        <v>7</v>
      </c>
      <c r="CE70" s="88"/>
      <c r="CF70" s="88">
        <v>7</v>
      </c>
      <c r="CG70" s="88"/>
      <c r="CH70" s="88">
        <v>7</v>
      </c>
      <c r="CI70" s="88"/>
      <c r="CJ70" s="88">
        <v>7</v>
      </c>
      <c r="CK70" s="88"/>
      <c r="CL70" s="88">
        <v>7</v>
      </c>
      <c r="CM70" s="88"/>
      <c r="CN70" s="88">
        <v>7</v>
      </c>
      <c r="CO70" s="88"/>
      <c r="CP70" s="88">
        <v>7</v>
      </c>
      <c r="CQ70" s="88"/>
      <c r="CR70" s="88">
        <v>7</v>
      </c>
    </row>
    <row r="71" spans="1:96" s="82" customFormat="1" ht="30">
      <c r="A71" s="81"/>
      <c r="B71" s="81"/>
      <c r="D71" s="81"/>
      <c r="E71" s="82" t="s">
        <v>466</v>
      </c>
      <c r="F71" s="81" t="s">
        <v>467</v>
      </c>
      <c r="G71" s="81" t="s">
        <v>123</v>
      </c>
      <c r="H71" s="81" t="s">
        <v>85</v>
      </c>
      <c r="I71" s="88" t="s">
        <v>468</v>
      </c>
      <c r="J71" s="88">
        <v>72</v>
      </c>
      <c r="K71" s="88">
        <v>100</v>
      </c>
      <c r="L71" s="88">
        <v>130</v>
      </c>
      <c r="M71" s="88">
        <v>160</v>
      </c>
      <c r="N71" s="88">
        <v>200</v>
      </c>
      <c r="O71" s="88">
        <v>72</v>
      </c>
      <c r="P71" s="88">
        <v>100</v>
      </c>
      <c r="Q71" s="88"/>
      <c r="R71" s="88">
        <v>5</v>
      </c>
      <c r="S71" s="88"/>
      <c r="T71" s="88">
        <v>5</v>
      </c>
      <c r="U71" s="88"/>
      <c r="V71" s="88">
        <v>5</v>
      </c>
      <c r="W71" s="88"/>
      <c r="X71" s="88">
        <v>5</v>
      </c>
      <c r="Y71" s="88"/>
      <c r="Z71" s="88">
        <v>5</v>
      </c>
      <c r="AA71" s="88"/>
      <c r="AB71" s="88">
        <v>5</v>
      </c>
      <c r="AC71" s="88"/>
      <c r="AD71" s="88">
        <v>5</v>
      </c>
      <c r="AE71" s="88"/>
      <c r="AF71" s="88">
        <v>5</v>
      </c>
      <c r="AG71" s="88"/>
      <c r="AH71" s="88">
        <v>5</v>
      </c>
      <c r="AI71" s="88"/>
      <c r="AJ71" s="88">
        <v>5</v>
      </c>
      <c r="AK71" s="88"/>
      <c r="AL71" s="88">
        <v>5</v>
      </c>
      <c r="AM71" s="88"/>
      <c r="AN71" s="88">
        <v>5</v>
      </c>
      <c r="AO71" s="88"/>
      <c r="AP71" s="88">
        <v>5</v>
      </c>
      <c r="AQ71" s="88"/>
      <c r="AR71" s="88">
        <v>5</v>
      </c>
      <c r="AS71" s="88"/>
      <c r="AT71" s="88">
        <v>5</v>
      </c>
      <c r="AU71" s="88"/>
      <c r="AV71" s="88">
        <v>5</v>
      </c>
      <c r="AW71" s="88"/>
      <c r="AX71" s="88">
        <v>5</v>
      </c>
      <c r="AY71" s="88"/>
      <c r="AZ71" s="88">
        <v>5</v>
      </c>
      <c r="BA71" s="88"/>
      <c r="BB71" s="88">
        <v>5</v>
      </c>
      <c r="BC71" s="88"/>
      <c r="BD71" s="88">
        <v>5</v>
      </c>
      <c r="BE71" s="88"/>
      <c r="BF71" s="88">
        <v>5</v>
      </c>
      <c r="BG71" s="88"/>
      <c r="BH71" s="88">
        <v>5</v>
      </c>
      <c r="BI71" s="88"/>
      <c r="BJ71" s="88">
        <v>5</v>
      </c>
      <c r="BK71" s="88"/>
      <c r="BL71" s="88">
        <v>5</v>
      </c>
      <c r="BM71" s="88"/>
      <c r="BN71" s="88">
        <v>5</v>
      </c>
      <c r="BO71" s="88"/>
      <c r="BP71" s="88">
        <v>5</v>
      </c>
      <c r="BQ71" s="88"/>
      <c r="BR71" s="88">
        <v>5</v>
      </c>
      <c r="BS71" s="88"/>
      <c r="BT71" s="88">
        <v>5</v>
      </c>
      <c r="BU71" s="88"/>
      <c r="BV71" s="88">
        <v>5</v>
      </c>
      <c r="BW71" s="88"/>
      <c r="BX71" s="88">
        <v>5</v>
      </c>
      <c r="BY71" s="88"/>
      <c r="BZ71" s="88">
        <v>5</v>
      </c>
      <c r="CA71" s="88"/>
      <c r="CB71" s="88">
        <v>5</v>
      </c>
      <c r="CC71" s="88"/>
      <c r="CD71" s="88">
        <v>5</v>
      </c>
      <c r="CE71" s="88"/>
      <c r="CF71" s="88">
        <v>5</v>
      </c>
      <c r="CG71" s="88"/>
      <c r="CH71" s="88">
        <v>5</v>
      </c>
      <c r="CI71" s="88"/>
      <c r="CJ71" s="88">
        <v>5</v>
      </c>
      <c r="CK71" s="88"/>
      <c r="CL71" s="88">
        <v>5</v>
      </c>
      <c r="CM71" s="88"/>
      <c r="CN71" s="88">
        <v>5</v>
      </c>
      <c r="CO71" s="88"/>
      <c r="CP71" s="88">
        <v>5</v>
      </c>
      <c r="CQ71" s="88"/>
      <c r="CR71" s="88">
        <v>5</v>
      </c>
    </row>
    <row r="72" spans="1:96" s="82" customFormat="1" ht="30">
      <c r="A72" s="81"/>
      <c r="B72" s="81"/>
      <c r="D72" s="81" t="s">
        <v>469</v>
      </c>
      <c r="E72" s="82" t="s">
        <v>470</v>
      </c>
      <c r="F72" s="81" t="s">
        <v>471</v>
      </c>
      <c r="G72" s="81" t="s">
        <v>123</v>
      </c>
      <c r="H72" s="81" t="s">
        <v>85</v>
      </c>
      <c r="I72" s="88" t="s">
        <v>472</v>
      </c>
      <c r="J72" s="88">
        <v>0.56000000000000005</v>
      </c>
      <c r="K72" s="88">
        <v>1</v>
      </c>
      <c r="L72" s="88">
        <v>2</v>
      </c>
      <c r="M72" s="88">
        <v>3</v>
      </c>
      <c r="N72" s="88">
        <v>5</v>
      </c>
      <c r="O72" s="88">
        <v>0.56000000000000005</v>
      </c>
      <c r="P72" s="88">
        <v>1</v>
      </c>
      <c r="Q72" s="88"/>
      <c r="R72" s="88">
        <v>1</v>
      </c>
      <c r="S72" s="88"/>
      <c r="T72" s="88">
        <v>1</v>
      </c>
      <c r="U72" s="88"/>
      <c r="V72" s="88">
        <v>1</v>
      </c>
      <c r="W72" s="88"/>
      <c r="X72" s="88">
        <v>1</v>
      </c>
      <c r="Y72" s="88"/>
      <c r="Z72" s="88">
        <v>1</v>
      </c>
      <c r="AA72" s="88"/>
      <c r="AB72" s="88">
        <v>1</v>
      </c>
      <c r="AC72" s="88"/>
      <c r="AD72" s="88">
        <v>1</v>
      </c>
      <c r="AE72" s="88"/>
      <c r="AF72" s="88">
        <v>1</v>
      </c>
      <c r="AG72" s="88"/>
      <c r="AH72" s="88">
        <v>1</v>
      </c>
      <c r="AI72" s="88"/>
      <c r="AJ72" s="88">
        <v>1</v>
      </c>
      <c r="AK72" s="88"/>
      <c r="AL72" s="88">
        <v>1</v>
      </c>
      <c r="AM72" s="88"/>
      <c r="AN72" s="88">
        <v>1</v>
      </c>
      <c r="AO72" s="88"/>
      <c r="AP72" s="88">
        <v>1</v>
      </c>
      <c r="AQ72" s="88"/>
      <c r="AR72" s="88">
        <v>1</v>
      </c>
      <c r="AS72" s="88"/>
      <c r="AT72" s="88">
        <v>1</v>
      </c>
      <c r="AU72" s="88"/>
      <c r="AV72" s="88">
        <v>1</v>
      </c>
      <c r="AW72" s="88"/>
      <c r="AX72" s="88">
        <v>1</v>
      </c>
      <c r="AY72" s="88"/>
      <c r="AZ72" s="88">
        <v>1</v>
      </c>
      <c r="BA72" s="88"/>
      <c r="BB72" s="88">
        <v>1</v>
      </c>
      <c r="BC72" s="88"/>
      <c r="BD72" s="88">
        <v>1</v>
      </c>
      <c r="BE72" s="88"/>
      <c r="BF72" s="88">
        <v>1</v>
      </c>
      <c r="BG72" s="88"/>
      <c r="BH72" s="88">
        <v>1</v>
      </c>
      <c r="BI72" s="88"/>
      <c r="BJ72" s="88">
        <v>1</v>
      </c>
      <c r="BK72" s="88"/>
      <c r="BL72" s="88">
        <v>1</v>
      </c>
      <c r="BM72" s="88"/>
      <c r="BN72" s="88">
        <v>1</v>
      </c>
      <c r="BO72" s="88"/>
      <c r="BP72" s="88">
        <v>1</v>
      </c>
      <c r="BQ72" s="88"/>
      <c r="BR72" s="88">
        <v>1</v>
      </c>
      <c r="BS72" s="88"/>
      <c r="BT72" s="88">
        <v>1</v>
      </c>
      <c r="BU72" s="88"/>
      <c r="BV72" s="88">
        <v>1</v>
      </c>
      <c r="BW72" s="88"/>
      <c r="BX72" s="88">
        <v>1</v>
      </c>
      <c r="BY72" s="88"/>
      <c r="BZ72" s="88">
        <v>1</v>
      </c>
      <c r="CA72" s="88"/>
      <c r="CB72" s="88">
        <v>1</v>
      </c>
      <c r="CC72" s="88"/>
      <c r="CD72" s="88">
        <v>1</v>
      </c>
      <c r="CE72" s="88"/>
      <c r="CF72" s="88">
        <v>1</v>
      </c>
      <c r="CG72" s="88"/>
      <c r="CH72" s="88">
        <v>1</v>
      </c>
      <c r="CI72" s="88"/>
      <c r="CJ72" s="88">
        <v>1</v>
      </c>
      <c r="CK72" s="88"/>
      <c r="CL72" s="88">
        <v>1</v>
      </c>
      <c r="CM72" s="88"/>
      <c r="CN72" s="88">
        <v>1</v>
      </c>
      <c r="CO72" s="88"/>
      <c r="CP72" s="88">
        <v>1</v>
      </c>
      <c r="CQ72" s="88"/>
      <c r="CR72" s="88">
        <v>1</v>
      </c>
    </row>
    <row r="73" spans="1:96" s="82" customFormat="1" ht="45">
      <c r="A73" s="81"/>
      <c r="B73" s="81"/>
      <c r="D73" s="81" t="s">
        <v>473</v>
      </c>
      <c r="E73" s="82" t="s">
        <v>474</v>
      </c>
      <c r="F73" s="81" t="s">
        <v>475</v>
      </c>
      <c r="G73" s="81" t="s">
        <v>476</v>
      </c>
      <c r="H73" s="81" t="s">
        <v>85</v>
      </c>
      <c r="I73" s="90">
        <v>0.85</v>
      </c>
      <c r="J73" s="88" t="s">
        <v>79</v>
      </c>
      <c r="K73" s="88">
        <v>70</v>
      </c>
      <c r="L73" s="88">
        <v>75</v>
      </c>
      <c r="M73" s="88">
        <v>80</v>
      </c>
      <c r="N73" s="88">
        <v>85</v>
      </c>
      <c r="O73" s="88"/>
      <c r="P73" s="88">
        <v>70</v>
      </c>
      <c r="Q73" s="88"/>
      <c r="R73" s="88">
        <v>95</v>
      </c>
      <c r="S73" s="88"/>
      <c r="T73" s="88">
        <v>95</v>
      </c>
      <c r="U73" s="88"/>
      <c r="V73" s="88">
        <v>95</v>
      </c>
      <c r="W73" s="88"/>
      <c r="X73" s="88">
        <v>95</v>
      </c>
      <c r="Y73" s="88"/>
      <c r="Z73" s="88">
        <v>95</v>
      </c>
      <c r="AA73" s="88"/>
      <c r="AB73" s="88">
        <v>95</v>
      </c>
      <c r="AC73" s="88"/>
      <c r="AD73" s="88">
        <v>95</v>
      </c>
      <c r="AE73" s="88"/>
      <c r="AF73" s="88">
        <v>95</v>
      </c>
      <c r="AG73" s="88"/>
      <c r="AH73" s="88">
        <v>95</v>
      </c>
      <c r="AI73" s="88"/>
      <c r="AJ73" s="88">
        <v>95</v>
      </c>
      <c r="AK73" s="88"/>
      <c r="AL73" s="88">
        <v>95</v>
      </c>
      <c r="AM73" s="88"/>
      <c r="AN73" s="88">
        <v>95</v>
      </c>
      <c r="AO73" s="88"/>
      <c r="AP73" s="88">
        <v>95</v>
      </c>
      <c r="AQ73" s="88"/>
      <c r="AR73" s="88">
        <v>95</v>
      </c>
      <c r="AS73" s="88"/>
      <c r="AT73" s="88">
        <v>95</v>
      </c>
      <c r="AU73" s="88"/>
      <c r="AV73" s="88">
        <v>95</v>
      </c>
      <c r="AW73" s="88"/>
      <c r="AX73" s="88">
        <v>95</v>
      </c>
      <c r="AY73" s="88"/>
      <c r="AZ73" s="88">
        <v>95</v>
      </c>
      <c r="BA73" s="88"/>
      <c r="BB73" s="88">
        <v>95</v>
      </c>
      <c r="BC73" s="88"/>
      <c r="BD73" s="88">
        <v>95</v>
      </c>
      <c r="BE73" s="88"/>
      <c r="BF73" s="88">
        <v>95</v>
      </c>
      <c r="BG73" s="88"/>
      <c r="BH73" s="88">
        <v>95</v>
      </c>
      <c r="BI73" s="88"/>
      <c r="BJ73" s="88">
        <v>95</v>
      </c>
      <c r="BK73" s="88"/>
      <c r="BL73" s="88">
        <v>95</v>
      </c>
      <c r="BM73" s="88"/>
      <c r="BN73" s="88">
        <v>95</v>
      </c>
      <c r="BO73" s="88"/>
      <c r="BP73" s="88">
        <v>95</v>
      </c>
      <c r="BQ73" s="88"/>
      <c r="BR73" s="88">
        <v>95</v>
      </c>
      <c r="BS73" s="88"/>
      <c r="BT73" s="88">
        <v>95</v>
      </c>
      <c r="BU73" s="88"/>
      <c r="BV73" s="88">
        <v>95</v>
      </c>
      <c r="BW73" s="88"/>
      <c r="BX73" s="88">
        <v>95</v>
      </c>
      <c r="BY73" s="88"/>
      <c r="BZ73" s="88">
        <v>95</v>
      </c>
      <c r="CA73" s="88"/>
      <c r="CB73" s="88">
        <v>95</v>
      </c>
      <c r="CC73" s="88"/>
      <c r="CD73" s="88">
        <v>95</v>
      </c>
      <c r="CE73" s="88"/>
      <c r="CF73" s="88">
        <v>95</v>
      </c>
      <c r="CG73" s="88"/>
      <c r="CH73" s="88">
        <v>95</v>
      </c>
      <c r="CI73" s="88"/>
      <c r="CJ73" s="88">
        <v>95</v>
      </c>
      <c r="CK73" s="88"/>
      <c r="CL73" s="88">
        <v>95</v>
      </c>
      <c r="CM73" s="88"/>
      <c r="CN73" s="88">
        <v>95</v>
      </c>
      <c r="CO73" s="88"/>
      <c r="CP73" s="88">
        <v>95</v>
      </c>
      <c r="CQ73" s="88"/>
      <c r="CR73" s="88">
        <v>95</v>
      </c>
    </row>
    <row r="74" spans="1:96" s="82" customFormat="1" ht="30">
      <c r="A74" s="81"/>
      <c r="B74" s="81"/>
      <c r="D74" s="81"/>
      <c r="E74" s="82" t="s">
        <v>477</v>
      </c>
      <c r="F74" s="81" t="s">
        <v>478</v>
      </c>
      <c r="G74" s="81" t="s">
        <v>476</v>
      </c>
      <c r="H74" s="81" t="s">
        <v>85</v>
      </c>
      <c r="I74" s="90">
        <v>0.85</v>
      </c>
      <c r="J74" s="88">
        <v>23</v>
      </c>
      <c r="K74" s="88">
        <v>25</v>
      </c>
      <c r="L74" s="88">
        <v>40</v>
      </c>
      <c r="M74" s="88">
        <v>60</v>
      </c>
      <c r="N74" s="88">
        <v>85</v>
      </c>
      <c r="O74" s="88">
        <v>23</v>
      </c>
      <c r="P74" s="88">
        <v>25</v>
      </c>
      <c r="Q74" s="88"/>
      <c r="R74" s="88">
        <v>25</v>
      </c>
      <c r="S74" s="88"/>
      <c r="T74" s="88">
        <v>25</v>
      </c>
      <c r="U74" s="88"/>
      <c r="V74" s="88">
        <v>25</v>
      </c>
      <c r="W74" s="88"/>
      <c r="X74" s="88">
        <v>25</v>
      </c>
      <c r="Y74" s="88"/>
      <c r="Z74" s="88">
        <v>25</v>
      </c>
      <c r="AA74" s="88"/>
      <c r="AB74" s="88">
        <v>25</v>
      </c>
      <c r="AC74" s="88"/>
      <c r="AD74" s="88">
        <v>25</v>
      </c>
      <c r="AE74" s="88"/>
      <c r="AF74" s="88">
        <v>25</v>
      </c>
      <c r="AG74" s="88"/>
      <c r="AH74" s="88">
        <v>25</v>
      </c>
      <c r="AI74" s="88"/>
      <c r="AJ74" s="88">
        <v>25</v>
      </c>
      <c r="AK74" s="88"/>
      <c r="AL74" s="88">
        <v>25</v>
      </c>
      <c r="AM74" s="88"/>
      <c r="AN74" s="88">
        <v>25</v>
      </c>
      <c r="AO74" s="88"/>
      <c r="AP74" s="88">
        <v>25</v>
      </c>
      <c r="AQ74" s="88"/>
      <c r="AR74" s="88">
        <v>25</v>
      </c>
      <c r="AS74" s="88"/>
      <c r="AT74" s="88">
        <v>25</v>
      </c>
      <c r="AU74" s="88"/>
      <c r="AV74" s="88">
        <v>25</v>
      </c>
      <c r="AW74" s="88"/>
      <c r="AX74" s="88">
        <v>25</v>
      </c>
      <c r="AY74" s="88"/>
      <c r="AZ74" s="88">
        <v>25</v>
      </c>
      <c r="BA74" s="88"/>
      <c r="BB74" s="88">
        <v>25</v>
      </c>
      <c r="BC74" s="88"/>
      <c r="BD74" s="88">
        <v>25</v>
      </c>
      <c r="BE74" s="88"/>
      <c r="BF74" s="88">
        <v>25</v>
      </c>
      <c r="BG74" s="88"/>
      <c r="BH74" s="88">
        <v>25</v>
      </c>
      <c r="BI74" s="88"/>
      <c r="BJ74" s="88">
        <v>25</v>
      </c>
      <c r="BK74" s="88"/>
      <c r="BL74" s="88">
        <v>25</v>
      </c>
      <c r="BM74" s="88"/>
      <c r="BN74" s="88">
        <v>25</v>
      </c>
      <c r="BO74" s="88"/>
      <c r="BP74" s="88">
        <v>25</v>
      </c>
      <c r="BQ74" s="88"/>
      <c r="BR74" s="88">
        <v>25</v>
      </c>
      <c r="BS74" s="88"/>
      <c r="BT74" s="88">
        <v>25</v>
      </c>
      <c r="BU74" s="88"/>
      <c r="BV74" s="88">
        <v>25</v>
      </c>
      <c r="BW74" s="88"/>
      <c r="BX74" s="88">
        <v>25</v>
      </c>
      <c r="BY74" s="88"/>
      <c r="BZ74" s="88">
        <v>25</v>
      </c>
      <c r="CA74" s="88"/>
      <c r="CB74" s="88">
        <v>25</v>
      </c>
      <c r="CC74" s="88"/>
      <c r="CD74" s="88">
        <v>25</v>
      </c>
      <c r="CE74" s="88"/>
      <c r="CF74" s="88">
        <v>25</v>
      </c>
      <c r="CG74" s="88"/>
      <c r="CH74" s="88">
        <v>25</v>
      </c>
      <c r="CI74" s="88"/>
      <c r="CJ74" s="88">
        <v>25</v>
      </c>
      <c r="CK74" s="88"/>
      <c r="CL74" s="88">
        <v>25</v>
      </c>
      <c r="CM74" s="88"/>
      <c r="CN74" s="88">
        <v>25</v>
      </c>
      <c r="CO74" s="88"/>
      <c r="CP74" s="88">
        <v>25</v>
      </c>
      <c r="CQ74" s="88"/>
      <c r="CR74" s="88">
        <v>25</v>
      </c>
    </row>
    <row r="75" spans="1:96" s="82" customFormat="1" ht="30">
      <c r="A75" s="81"/>
      <c r="B75" s="81"/>
      <c r="D75" s="81"/>
      <c r="E75" s="82" t="s">
        <v>479</v>
      </c>
      <c r="F75" s="81" t="s">
        <v>480</v>
      </c>
      <c r="G75" s="81" t="s">
        <v>476</v>
      </c>
      <c r="H75" s="81" t="s">
        <v>85</v>
      </c>
      <c r="I75" s="90">
        <v>0.8</v>
      </c>
      <c r="J75" s="88" t="s">
        <v>481</v>
      </c>
      <c r="K75" s="88">
        <v>30</v>
      </c>
      <c r="L75" s="88">
        <v>40</v>
      </c>
      <c r="M75" s="88">
        <v>60</v>
      </c>
      <c r="N75" s="88">
        <v>80</v>
      </c>
      <c r="O75" s="88" t="s">
        <v>481</v>
      </c>
      <c r="P75" s="88">
        <v>30</v>
      </c>
      <c r="Q75" s="88"/>
      <c r="R75" s="88">
        <v>35</v>
      </c>
      <c r="S75" s="88"/>
      <c r="T75" s="88">
        <v>35</v>
      </c>
      <c r="U75" s="88"/>
      <c r="V75" s="88">
        <v>35</v>
      </c>
      <c r="W75" s="88"/>
      <c r="X75" s="88">
        <v>35</v>
      </c>
      <c r="Y75" s="88"/>
      <c r="Z75" s="88">
        <v>35</v>
      </c>
      <c r="AA75" s="88"/>
      <c r="AB75" s="88">
        <v>35</v>
      </c>
      <c r="AC75" s="88"/>
      <c r="AD75" s="88">
        <v>35</v>
      </c>
      <c r="AE75" s="88"/>
      <c r="AF75" s="88">
        <v>35</v>
      </c>
      <c r="AG75" s="88"/>
      <c r="AH75" s="88">
        <v>35</v>
      </c>
      <c r="AI75" s="88"/>
      <c r="AJ75" s="88">
        <v>35</v>
      </c>
      <c r="AK75" s="88"/>
      <c r="AL75" s="88">
        <v>35</v>
      </c>
      <c r="AM75" s="88"/>
      <c r="AN75" s="88">
        <v>35</v>
      </c>
      <c r="AO75" s="88"/>
      <c r="AP75" s="88">
        <v>35</v>
      </c>
      <c r="AQ75" s="88"/>
      <c r="AR75" s="88">
        <v>35</v>
      </c>
      <c r="AS75" s="88"/>
      <c r="AT75" s="88">
        <v>35</v>
      </c>
      <c r="AU75" s="88"/>
      <c r="AV75" s="88">
        <v>35</v>
      </c>
      <c r="AW75" s="88"/>
      <c r="AX75" s="88">
        <v>35</v>
      </c>
      <c r="AY75" s="88"/>
      <c r="AZ75" s="88">
        <v>35</v>
      </c>
      <c r="BA75" s="88"/>
      <c r="BB75" s="88">
        <v>35</v>
      </c>
      <c r="BC75" s="88"/>
      <c r="BD75" s="88">
        <v>35</v>
      </c>
      <c r="BE75" s="88"/>
      <c r="BF75" s="88">
        <v>35</v>
      </c>
      <c r="BG75" s="88"/>
      <c r="BH75" s="88">
        <v>35</v>
      </c>
      <c r="BI75" s="88"/>
      <c r="BJ75" s="88">
        <v>35</v>
      </c>
      <c r="BK75" s="88"/>
      <c r="BL75" s="88">
        <v>35</v>
      </c>
      <c r="BM75" s="88"/>
      <c r="BN75" s="88">
        <v>35</v>
      </c>
      <c r="BO75" s="88"/>
      <c r="BP75" s="88">
        <v>35</v>
      </c>
      <c r="BQ75" s="88"/>
      <c r="BR75" s="88">
        <v>35</v>
      </c>
      <c r="BS75" s="88"/>
      <c r="BT75" s="88">
        <v>35</v>
      </c>
      <c r="BU75" s="88"/>
      <c r="BV75" s="88">
        <v>35</v>
      </c>
      <c r="BW75" s="88"/>
      <c r="BX75" s="88">
        <v>35</v>
      </c>
      <c r="BY75" s="88"/>
      <c r="BZ75" s="88">
        <v>35</v>
      </c>
      <c r="CA75" s="88"/>
      <c r="CB75" s="88">
        <v>35</v>
      </c>
      <c r="CC75" s="88"/>
      <c r="CD75" s="88">
        <v>35</v>
      </c>
      <c r="CE75" s="88"/>
      <c r="CF75" s="88">
        <v>35</v>
      </c>
      <c r="CG75" s="88"/>
      <c r="CH75" s="88">
        <v>35</v>
      </c>
      <c r="CI75" s="88"/>
      <c r="CJ75" s="88">
        <v>35</v>
      </c>
      <c r="CK75" s="88"/>
      <c r="CL75" s="88">
        <v>35</v>
      </c>
      <c r="CM75" s="88"/>
      <c r="CN75" s="88">
        <v>35</v>
      </c>
      <c r="CO75" s="88"/>
      <c r="CP75" s="88">
        <v>35</v>
      </c>
      <c r="CQ75" s="88"/>
      <c r="CR75" s="88">
        <v>35</v>
      </c>
    </row>
    <row r="76" spans="1:96" s="82" customFormat="1" ht="30">
      <c r="A76" s="81"/>
      <c r="B76" s="81"/>
      <c r="D76" s="81"/>
      <c r="E76" s="82" t="s">
        <v>482</v>
      </c>
      <c r="F76" s="81" t="s">
        <v>483</v>
      </c>
      <c r="G76" s="81" t="s">
        <v>476</v>
      </c>
      <c r="H76" s="81" t="s">
        <v>85</v>
      </c>
      <c r="I76" s="90">
        <v>0.8</v>
      </c>
      <c r="J76" s="88">
        <v>52</v>
      </c>
      <c r="K76" s="88">
        <v>55</v>
      </c>
      <c r="L76" s="88">
        <v>60</v>
      </c>
      <c r="M76" s="88">
        <v>70</v>
      </c>
      <c r="N76" s="88">
        <v>80</v>
      </c>
      <c r="O76" s="88">
        <v>52</v>
      </c>
      <c r="P76" s="88">
        <v>55</v>
      </c>
      <c r="Q76" s="88"/>
      <c r="R76" s="88">
        <v>75</v>
      </c>
      <c r="S76" s="88"/>
      <c r="T76" s="88">
        <v>75</v>
      </c>
      <c r="U76" s="88"/>
      <c r="V76" s="88">
        <v>75</v>
      </c>
      <c r="W76" s="88"/>
      <c r="X76" s="88">
        <v>75</v>
      </c>
      <c r="Y76" s="88"/>
      <c r="Z76" s="88">
        <v>75</v>
      </c>
      <c r="AA76" s="88"/>
      <c r="AB76" s="88">
        <v>75</v>
      </c>
      <c r="AC76" s="88"/>
      <c r="AD76" s="88">
        <v>75</v>
      </c>
      <c r="AE76" s="88"/>
      <c r="AF76" s="88">
        <v>75</v>
      </c>
      <c r="AG76" s="88"/>
      <c r="AH76" s="88">
        <v>75</v>
      </c>
      <c r="AI76" s="88"/>
      <c r="AJ76" s="88">
        <v>75</v>
      </c>
      <c r="AK76" s="88"/>
      <c r="AL76" s="88">
        <v>75</v>
      </c>
      <c r="AM76" s="88"/>
      <c r="AN76" s="88">
        <v>75</v>
      </c>
      <c r="AO76" s="88"/>
      <c r="AP76" s="88">
        <v>75</v>
      </c>
      <c r="AQ76" s="88"/>
      <c r="AR76" s="88">
        <v>75</v>
      </c>
      <c r="AS76" s="88"/>
      <c r="AT76" s="88">
        <v>75</v>
      </c>
      <c r="AU76" s="88"/>
      <c r="AV76" s="88">
        <v>75</v>
      </c>
      <c r="AW76" s="88"/>
      <c r="AX76" s="88">
        <v>75</v>
      </c>
      <c r="AY76" s="88"/>
      <c r="AZ76" s="88">
        <v>75</v>
      </c>
      <c r="BA76" s="88"/>
      <c r="BB76" s="88">
        <v>75</v>
      </c>
      <c r="BC76" s="88"/>
      <c r="BD76" s="88">
        <v>75</v>
      </c>
      <c r="BE76" s="88"/>
      <c r="BF76" s="88">
        <v>75</v>
      </c>
      <c r="BG76" s="88"/>
      <c r="BH76" s="88">
        <v>75</v>
      </c>
      <c r="BI76" s="88"/>
      <c r="BJ76" s="88">
        <v>75</v>
      </c>
      <c r="BK76" s="88"/>
      <c r="BL76" s="88">
        <v>75</v>
      </c>
      <c r="BM76" s="88"/>
      <c r="BN76" s="88">
        <v>75</v>
      </c>
      <c r="BO76" s="88"/>
      <c r="BP76" s="88">
        <v>75</v>
      </c>
      <c r="BQ76" s="88"/>
      <c r="BR76" s="88">
        <v>75</v>
      </c>
      <c r="BS76" s="88"/>
      <c r="BT76" s="88">
        <v>75</v>
      </c>
      <c r="BU76" s="88"/>
      <c r="BV76" s="88">
        <v>75</v>
      </c>
      <c r="BW76" s="88"/>
      <c r="BX76" s="88">
        <v>75</v>
      </c>
      <c r="BY76" s="88"/>
      <c r="BZ76" s="88">
        <v>75</v>
      </c>
      <c r="CA76" s="88"/>
      <c r="CB76" s="88">
        <v>75</v>
      </c>
      <c r="CC76" s="88"/>
      <c r="CD76" s="88">
        <v>75</v>
      </c>
      <c r="CE76" s="88"/>
      <c r="CF76" s="88">
        <v>75</v>
      </c>
      <c r="CG76" s="88"/>
      <c r="CH76" s="88">
        <v>75</v>
      </c>
      <c r="CI76" s="88"/>
      <c r="CJ76" s="88">
        <v>75</v>
      </c>
      <c r="CK76" s="88"/>
      <c r="CL76" s="88">
        <v>75</v>
      </c>
      <c r="CM76" s="88"/>
      <c r="CN76" s="88">
        <v>75</v>
      </c>
      <c r="CO76" s="88"/>
      <c r="CP76" s="88">
        <v>75</v>
      </c>
      <c r="CQ76" s="88"/>
      <c r="CR76" s="88">
        <v>75</v>
      </c>
    </row>
    <row r="77" spans="1:96">
      <c r="I77" s="258"/>
      <c r="J77" s="258"/>
      <c r="K77" s="258"/>
      <c r="L77" s="258"/>
      <c r="M77" s="258"/>
      <c r="N77" s="258"/>
      <c r="O77" s="258"/>
      <c r="P77" s="258"/>
      <c r="Q77" s="258"/>
      <c r="R77" s="258"/>
      <c r="S77" s="258"/>
      <c r="T77" s="258"/>
      <c r="U77" s="258"/>
      <c r="V77" s="258"/>
      <c r="W77" s="258"/>
      <c r="X77" s="258"/>
      <c r="Y77" s="258"/>
      <c r="Z77" s="258"/>
      <c r="AA77" s="258"/>
      <c r="AB77" s="258"/>
      <c r="AC77" s="258"/>
      <c r="AD77" s="258"/>
      <c r="AE77" s="258"/>
      <c r="AF77" s="258"/>
      <c r="AG77" s="258"/>
      <c r="AH77" s="258"/>
      <c r="AI77" s="258"/>
      <c r="AJ77" s="258"/>
      <c r="AK77" s="258"/>
      <c r="AL77" s="258"/>
      <c r="AM77" s="258"/>
      <c r="AN77" s="258"/>
      <c r="AO77" s="258"/>
      <c r="AP77" s="258"/>
      <c r="AQ77" s="258"/>
      <c r="AR77" s="258"/>
      <c r="AS77" s="258"/>
      <c r="AT77" s="258"/>
      <c r="AU77" s="258"/>
      <c r="AV77" s="258"/>
      <c r="AW77" s="258"/>
      <c r="AX77" s="258"/>
      <c r="AY77" s="258"/>
      <c r="AZ77" s="258"/>
      <c r="BA77" s="258"/>
      <c r="BB77" s="258"/>
      <c r="BC77" s="258"/>
      <c r="BD77" s="258"/>
      <c r="BE77" s="258"/>
      <c r="BF77" s="258"/>
      <c r="BG77" s="258"/>
      <c r="BH77" s="258"/>
      <c r="BI77" s="258"/>
      <c r="BJ77" s="258"/>
      <c r="BK77" s="258"/>
      <c r="BL77" s="258"/>
      <c r="BM77" s="258"/>
      <c r="BN77" s="258"/>
      <c r="BO77" s="258"/>
      <c r="BP77" s="258"/>
      <c r="BQ77" s="258"/>
      <c r="BR77" s="258"/>
      <c r="BS77" s="258"/>
      <c r="BT77" s="258"/>
      <c r="BU77" s="258"/>
      <c r="BV77" s="258"/>
      <c r="BW77" s="258"/>
      <c r="BX77" s="258"/>
      <c r="BY77" s="258"/>
      <c r="BZ77" s="258"/>
      <c r="CA77" s="258"/>
      <c r="CB77" s="258"/>
      <c r="CC77" s="258"/>
      <c r="CD77" s="258"/>
      <c r="CE77" s="258"/>
      <c r="CF77" s="258"/>
      <c r="CG77" s="258"/>
      <c r="CH77" s="258"/>
      <c r="CI77" s="258"/>
      <c r="CJ77" s="258"/>
      <c r="CK77" s="258"/>
      <c r="CL77" s="258"/>
      <c r="CM77" s="258"/>
      <c r="CN77" s="258"/>
      <c r="CO77" s="258"/>
      <c r="CP77" s="258"/>
      <c r="CQ77" s="258"/>
      <c r="CR77" s="258"/>
    </row>
    <row r="78" spans="1:96" s="93" customFormat="1" ht="75">
      <c r="A78" s="92" t="s">
        <v>484</v>
      </c>
      <c r="B78" s="92" t="s">
        <v>485</v>
      </c>
      <c r="C78" s="93" t="s">
        <v>486</v>
      </c>
      <c r="D78" s="92" t="s">
        <v>487</v>
      </c>
      <c r="E78" s="93" t="s">
        <v>488</v>
      </c>
      <c r="F78" s="92" t="s">
        <v>489</v>
      </c>
      <c r="G78" s="92" t="s">
        <v>490</v>
      </c>
      <c r="H78" s="92" t="s">
        <v>491</v>
      </c>
      <c r="I78" s="94">
        <v>0.85</v>
      </c>
      <c r="J78" s="95">
        <v>75</v>
      </c>
      <c r="K78" s="95">
        <v>75</v>
      </c>
      <c r="L78" s="95">
        <v>80</v>
      </c>
      <c r="M78" s="95">
        <v>85</v>
      </c>
      <c r="N78" s="95">
        <v>90</v>
      </c>
      <c r="O78" s="95">
        <v>75</v>
      </c>
      <c r="P78" s="95">
        <v>75</v>
      </c>
      <c r="Q78" s="95">
        <v>82</v>
      </c>
      <c r="R78" s="95"/>
      <c r="S78" s="95">
        <v>91</v>
      </c>
      <c r="T78" s="95"/>
      <c r="U78" s="95">
        <v>81</v>
      </c>
      <c r="V78" s="95"/>
      <c r="W78" s="95">
        <v>83</v>
      </c>
      <c r="X78" s="95"/>
      <c r="Y78" s="95">
        <v>83</v>
      </c>
      <c r="Z78" s="95"/>
      <c r="AA78" s="95">
        <v>80</v>
      </c>
      <c r="AB78" s="95"/>
      <c r="AC78" s="95">
        <v>81</v>
      </c>
      <c r="AD78" s="95"/>
      <c r="AE78" s="95"/>
      <c r="AF78" s="95"/>
      <c r="AG78" s="95"/>
      <c r="AH78" s="95"/>
      <c r="AI78" s="95">
        <v>83</v>
      </c>
      <c r="AJ78" s="95"/>
      <c r="AK78" s="95">
        <v>90</v>
      </c>
      <c r="AL78" s="95"/>
      <c r="AM78" s="95"/>
      <c r="AN78" s="95"/>
      <c r="AO78" s="95">
        <v>100</v>
      </c>
      <c r="AP78" s="95"/>
      <c r="AQ78" s="95">
        <v>76</v>
      </c>
      <c r="AR78" s="95"/>
      <c r="AS78" s="95"/>
      <c r="AT78" s="95"/>
      <c r="AU78" s="95"/>
      <c r="AV78" s="95"/>
      <c r="AW78" s="95"/>
      <c r="AX78" s="95"/>
      <c r="AY78" s="95"/>
      <c r="AZ78" s="95"/>
      <c r="BA78" s="95" t="s">
        <v>492</v>
      </c>
      <c r="BB78" s="95"/>
      <c r="BC78" s="95">
        <v>82</v>
      </c>
      <c r="BD78" s="95"/>
      <c r="BE78" s="95" t="s">
        <v>492</v>
      </c>
      <c r="BF78" s="95"/>
      <c r="BG78" s="95">
        <v>88</v>
      </c>
      <c r="BH78" s="95"/>
      <c r="BI78" s="95">
        <v>80</v>
      </c>
      <c r="BJ78" s="95"/>
      <c r="BK78" s="95" t="s">
        <v>493</v>
      </c>
      <c r="BL78" s="95"/>
      <c r="BM78" s="95">
        <v>96</v>
      </c>
      <c r="BN78" s="95"/>
      <c r="BO78" s="95">
        <v>83</v>
      </c>
      <c r="BP78" s="95"/>
      <c r="BQ78" s="95">
        <v>79</v>
      </c>
      <c r="BR78" s="95"/>
      <c r="BS78" s="95">
        <v>91</v>
      </c>
      <c r="BT78" s="95"/>
      <c r="BU78" s="95">
        <v>83</v>
      </c>
      <c r="BV78" s="95"/>
      <c r="BW78" s="95">
        <v>92</v>
      </c>
      <c r="BX78" s="95"/>
      <c r="BY78" s="95">
        <v>89</v>
      </c>
      <c r="BZ78" s="95"/>
      <c r="CA78" s="95">
        <v>90</v>
      </c>
      <c r="CB78" s="95"/>
      <c r="CC78" s="95">
        <v>90</v>
      </c>
      <c r="CD78" s="95"/>
      <c r="CE78" s="95">
        <v>50</v>
      </c>
      <c r="CF78" s="95"/>
      <c r="CG78" s="95">
        <v>90</v>
      </c>
      <c r="CH78" s="95"/>
      <c r="CI78" s="95">
        <v>90</v>
      </c>
      <c r="CJ78" s="95"/>
      <c r="CK78" s="95">
        <v>85</v>
      </c>
      <c r="CL78" s="95"/>
      <c r="CM78" s="95">
        <v>88</v>
      </c>
      <c r="CN78" s="95"/>
      <c r="CO78" s="95">
        <v>83</v>
      </c>
      <c r="CP78" s="95"/>
      <c r="CQ78" s="95"/>
      <c r="CR78" s="95">
        <f>AVERAGE(Q78:CQ78)</f>
        <v>84.793103448275858</v>
      </c>
    </row>
    <row r="79" spans="1:96" s="93" customFormat="1" ht="45">
      <c r="A79" s="92"/>
      <c r="B79" s="92"/>
      <c r="D79" s="92" t="s">
        <v>494</v>
      </c>
      <c r="E79" s="93" t="s">
        <v>495</v>
      </c>
      <c r="F79" s="92" t="s">
        <v>496</v>
      </c>
      <c r="G79" s="92" t="s">
        <v>497</v>
      </c>
      <c r="H79" s="92"/>
      <c r="I79" s="95" t="s">
        <v>498</v>
      </c>
      <c r="J79" s="95">
        <v>0</v>
      </c>
      <c r="K79" s="95">
        <v>0</v>
      </c>
      <c r="L79" s="95">
        <v>5</v>
      </c>
      <c r="M79" s="95">
        <v>5</v>
      </c>
      <c r="N79" s="95">
        <v>5</v>
      </c>
      <c r="O79" s="95">
        <v>0</v>
      </c>
      <c r="P79" s="95">
        <v>0</v>
      </c>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c r="CL79" s="95"/>
      <c r="CM79" s="95"/>
      <c r="CN79" s="95"/>
      <c r="CO79" s="95"/>
      <c r="CP79" s="95"/>
      <c r="CQ79" s="95"/>
      <c r="CR79" s="95"/>
    </row>
    <row r="80" spans="1:96" s="93" customFormat="1">
      <c r="A80" s="92"/>
      <c r="B80" s="92"/>
      <c r="D80" s="92"/>
      <c r="E80" s="93" t="s">
        <v>499</v>
      </c>
      <c r="F80" s="92" t="s">
        <v>500</v>
      </c>
      <c r="G80" s="92" t="s">
        <v>497</v>
      </c>
      <c r="H80" s="92" t="s">
        <v>85</v>
      </c>
      <c r="I80" s="94">
        <v>0.8</v>
      </c>
      <c r="J80" s="95">
        <v>54</v>
      </c>
      <c r="K80" s="95">
        <v>54</v>
      </c>
      <c r="L80" s="95">
        <v>65</v>
      </c>
      <c r="M80" s="95">
        <v>75</v>
      </c>
      <c r="N80" s="95">
        <v>85</v>
      </c>
      <c r="O80" s="95">
        <v>50</v>
      </c>
      <c r="P80" s="95">
        <v>50</v>
      </c>
      <c r="Q80" s="95">
        <v>1</v>
      </c>
      <c r="R80" s="95">
        <v>1</v>
      </c>
      <c r="S80" s="95">
        <v>1</v>
      </c>
      <c r="T80" s="95">
        <v>1</v>
      </c>
      <c r="U80" s="95">
        <v>1</v>
      </c>
      <c r="V80" s="95">
        <v>1</v>
      </c>
      <c r="W80" s="95">
        <v>1</v>
      </c>
      <c r="X80" s="95">
        <v>1</v>
      </c>
      <c r="Y80" s="95">
        <v>1</v>
      </c>
      <c r="Z80" s="95">
        <v>1</v>
      </c>
      <c r="AA80" s="95">
        <v>1</v>
      </c>
      <c r="AB80" s="95">
        <v>1</v>
      </c>
      <c r="AC80" s="95">
        <v>1</v>
      </c>
      <c r="AD80" s="95">
        <v>1</v>
      </c>
      <c r="AE80" s="95">
        <v>1</v>
      </c>
      <c r="AF80" s="95">
        <v>1</v>
      </c>
      <c r="AG80" s="95">
        <v>1</v>
      </c>
      <c r="AH80" s="95">
        <v>1</v>
      </c>
      <c r="AI80" s="95">
        <v>1</v>
      </c>
      <c r="AJ80" s="95">
        <v>1</v>
      </c>
      <c r="AK80" s="95">
        <v>0</v>
      </c>
      <c r="AL80" s="95"/>
      <c r="AM80" s="95">
        <v>1</v>
      </c>
      <c r="AN80" s="95">
        <v>1</v>
      </c>
      <c r="AO80" s="95">
        <v>1</v>
      </c>
      <c r="AP80" s="95">
        <v>1</v>
      </c>
      <c r="AQ80" s="95">
        <v>0</v>
      </c>
      <c r="AR80" s="95"/>
      <c r="AS80" s="95">
        <v>1</v>
      </c>
      <c r="AT80" s="95">
        <v>1</v>
      </c>
      <c r="AU80" s="95">
        <v>0</v>
      </c>
      <c r="AV80" s="95"/>
      <c r="AW80" s="95">
        <v>1</v>
      </c>
      <c r="AX80" s="95">
        <v>1</v>
      </c>
      <c r="AY80" s="95">
        <v>0</v>
      </c>
      <c r="AZ80" s="95"/>
      <c r="BA80" s="95">
        <v>0</v>
      </c>
      <c r="BB80" s="95"/>
      <c r="BC80" s="95">
        <v>1</v>
      </c>
      <c r="BD80" s="95">
        <v>1</v>
      </c>
      <c r="BE80" s="95">
        <v>0</v>
      </c>
      <c r="BF80" s="95">
        <v>0</v>
      </c>
      <c r="BG80" s="95">
        <v>1</v>
      </c>
      <c r="BH80" s="95">
        <v>1</v>
      </c>
      <c r="BI80" s="95">
        <v>1</v>
      </c>
      <c r="BJ80" s="95">
        <v>1</v>
      </c>
      <c r="BK80" s="95">
        <v>0</v>
      </c>
      <c r="BL80" s="95"/>
      <c r="BM80" s="95">
        <v>0</v>
      </c>
      <c r="BN80" s="95"/>
      <c r="BO80" s="95">
        <v>0</v>
      </c>
      <c r="BP80" s="95"/>
      <c r="BQ80" s="95">
        <v>0</v>
      </c>
      <c r="BR80" s="95"/>
      <c r="BS80" s="95">
        <v>0</v>
      </c>
      <c r="BT80" s="95"/>
      <c r="BU80" s="95">
        <v>1</v>
      </c>
      <c r="BV80" s="95">
        <v>1</v>
      </c>
      <c r="BW80" s="95">
        <v>0</v>
      </c>
      <c r="BX80" s="95" t="s">
        <v>80</v>
      </c>
      <c r="BY80" s="95">
        <v>0</v>
      </c>
      <c r="BZ80" s="95" t="s">
        <v>80</v>
      </c>
      <c r="CA80" s="95">
        <v>0</v>
      </c>
      <c r="CB80" s="95"/>
      <c r="CC80" s="95">
        <v>0</v>
      </c>
      <c r="CD80" s="95"/>
      <c r="CE80" s="95">
        <v>0</v>
      </c>
      <c r="CF80" s="95"/>
      <c r="CG80" s="95">
        <v>1</v>
      </c>
      <c r="CH80" s="95">
        <v>1</v>
      </c>
      <c r="CI80" s="95">
        <v>0</v>
      </c>
      <c r="CJ80" s="95"/>
      <c r="CK80" s="95">
        <v>0</v>
      </c>
      <c r="CL80" s="95"/>
      <c r="CM80" s="95">
        <v>0</v>
      </c>
      <c r="CN80" s="95"/>
      <c r="CO80" s="95">
        <v>0</v>
      </c>
      <c r="CP80" s="95"/>
      <c r="CQ80" s="95"/>
      <c r="CR80" s="95">
        <f>SUM(Q80:CP80)/2</f>
        <v>19</v>
      </c>
    </row>
    <row r="81" spans="1:96" s="93" customFormat="1" ht="30">
      <c r="A81" s="92"/>
      <c r="B81" s="92"/>
      <c r="D81" s="92"/>
      <c r="E81" s="93" t="s">
        <v>501</v>
      </c>
      <c r="F81" s="92" t="s">
        <v>502</v>
      </c>
      <c r="G81" s="92" t="s">
        <v>497</v>
      </c>
      <c r="H81" s="92" t="s">
        <v>85</v>
      </c>
      <c r="I81" s="94">
        <v>0.2</v>
      </c>
      <c r="J81" s="95" t="s">
        <v>79</v>
      </c>
      <c r="K81" s="95" t="s">
        <v>79</v>
      </c>
      <c r="L81" s="95">
        <v>5</v>
      </c>
      <c r="M81" s="95">
        <v>10</v>
      </c>
      <c r="N81" s="95">
        <v>20</v>
      </c>
      <c r="O81" s="95">
        <v>0</v>
      </c>
      <c r="P81" s="95">
        <v>0</v>
      </c>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c r="CL81" s="95"/>
      <c r="CM81" s="95"/>
      <c r="CN81" s="95"/>
      <c r="CO81" s="95"/>
      <c r="CP81" s="95"/>
      <c r="CQ81" s="95"/>
      <c r="CR81" s="95"/>
    </row>
    <row r="82" spans="1:96" s="93" customFormat="1" ht="30">
      <c r="A82" s="92"/>
      <c r="B82" s="92"/>
      <c r="D82" s="92"/>
      <c r="E82" s="93" t="s">
        <v>503</v>
      </c>
      <c r="F82" s="92" t="s">
        <v>504</v>
      </c>
      <c r="G82" s="92" t="s">
        <v>497</v>
      </c>
      <c r="H82" s="92" t="s">
        <v>208</v>
      </c>
      <c r="I82" s="95" t="s">
        <v>505</v>
      </c>
      <c r="J82" s="95">
        <v>5</v>
      </c>
      <c r="K82" s="95">
        <v>5</v>
      </c>
      <c r="L82" s="95">
        <v>5</v>
      </c>
      <c r="M82" s="95">
        <v>5</v>
      </c>
      <c r="N82" s="95">
        <v>5</v>
      </c>
      <c r="O82" s="95">
        <v>5</v>
      </c>
      <c r="P82" s="95">
        <v>5</v>
      </c>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c r="CL82" s="95"/>
      <c r="CM82" s="95"/>
      <c r="CN82" s="95"/>
      <c r="CO82" s="95"/>
      <c r="CP82" s="95"/>
      <c r="CQ82" s="95"/>
      <c r="CR82" s="95"/>
    </row>
    <row r="83" spans="1:96" s="93" customFormat="1">
      <c r="A83" s="92"/>
      <c r="B83" s="92"/>
      <c r="D83" s="92"/>
      <c r="E83" s="93" t="s">
        <v>506</v>
      </c>
      <c r="F83" s="92" t="s">
        <v>507</v>
      </c>
      <c r="G83" s="92" t="s">
        <v>497</v>
      </c>
      <c r="H83" s="92" t="s">
        <v>52</v>
      </c>
      <c r="I83" s="95" t="s">
        <v>505</v>
      </c>
      <c r="J83" s="95">
        <v>4</v>
      </c>
      <c r="K83" s="95">
        <v>4</v>
      </c>
      <c r="L83" s="95">
        <v>5</v>
      </c>
      <c r="M83" s="95">
        <v>5</v>
      </c>
      <c r="N83" s="95">
        <v>5</v>
      </c>
      <c r="O83" s="95">
        <v>4</v>
      </c>
      <c r="P83" s="95">
        <v>4</v>
      </c>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c r="CL83" s="95"/>
      <c r="CM83" s="95"/>
      <c r="CN83" s="95"/>
      <c r="CO83" s="95"/>
      <c r="CP83" s="95"/>
      <c r="CQ83" s="95"/>
      <c r="CR83" s="95"/>
    </row>
    <row r="84" spans="1:96" s="93" customFormat="1">
      <c r="A84" s="92"/>
      <c r="B84" s="92"/>
      <c r="D84" s="92"/>
      <c r="E84" s="93" t="s">
        <v>508</v>
      </c>
      <c r="F84" s="92" t="s">
        <v>509</v>
      </c>
      <c r="G84" s="92" t="s">
        <v>497</v>
      </c>
      <c r="H84" s="92" t="s">
        <v>123</v>
      </c>
      <c r="I84" s="95" t="s">
        <v>505</v>
      </c>
      <c r="J84" s="95">
        <v>3</v>
      </c>
      <c r="K84" s="95">
        <v>3</v>
      </c>
      <c r="L84" s="95">
        <v>4</v>
      </c>
      <c r="M84" s="95">
        <v>4</v>
      </c>
      <c r="N84" s="95">
        <v>5</v>
      </c>
      <c r="O84" s="95">
        <v>3</v>
      </c>
      <c r="P84" s="95">
        <v>3</v>
      </c>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5"/>
      <c r="CH84" s="95"/>
      <c r="CI84" s="95"/>
      <c r="CJ84" s="95"/>
      <c r="CK84" s="95"/>
      <c r="CL84" s="95"/>
      <c r="CM84" s="95"/>
      <c r="CN84" s="95"/>
      <c r="CO84" s="95"/>
      <c r="CP84" s="95"/>
      <c r="CQ84" s="95"/>
      <c r="CR84" s="95"/>
    </row>
    <row r="85" spans="1:96" s="93" customFormat="1">
      <c r="A85" s="92"/>
      <c r="B85" s="92"/>
      <c r="D85" s="92"/>
      <c r="E85" s="93" t="s">
        <v>510</v>
      </c>
      <c r="F85" s="92" t="s">
        <v>511</v>
      </c>
      <c r="G85" s="92" t="s">
        <v>497</v>
      </c>
      <c r="H85" s="92" t="s">
        <v>512</v>
      </c>
      <c r="I85" s="95" t="s">
        <v>505</v>
      </c>
      <c r="J85" s="95">
        <v>2</v>
      </c>
      <c r="K85" s="95">
        <v>3</v>
      </c>
      <c r="L85" s="95">
        <v>4</v>
      </c>
      <c r="M85" s="95">
        <v>4</v>
      </c>
      <c r="N85" s="95">
        <v>5</v>
      </c>
      <c r="O85" s="95">
        <v>2</v>
      </c>
      <c r="P85" s="95">
        <v>3</v>
      </c>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c r="CL85" s="95"/>
      <c r="CM85" s="95"/>
      <c r="CN85" s="95"/>
      <c r="CO85" s="95"/>
      <c r="CP85" s="95"/>
      <c r="CQ85" s="95"/>
      <c r="CR85" s="95"/>
    </row>
    <row r="86" spans="1:96" s="93" customFormat="1">
      <c r="A86" s="92"/>
      <c r="B86" s="92"/>
      <c r="D86" s="92"/>
      <c r="E86" s="93" t="s">
        <v>513</v>
      </c>
      <c r="F86" s="92" t="s">
        <v>514</v>
      </c>
      <c r="G86" s="92" t="s">
        <v>497</v>
      </c>
      <c r="H86" s="92" t="s">
        <v>208</v>
      </c>
      <c r="I86" s="95" t="s">
        <v>515</v>
      </c>
      <c r="J86" s="95">
        <v>0</v>
      </c>
      <c r="K86" s="95">
        <v>1</v>
      </c>
      <c r="L86" s="95">
        <v>2</v>
      </c>
      <c r="M86" s="95">
        <v>2</v>
      </c>
      <c r="N86" s="95">
        <v>3</v>
      </c>
      <c r="O86" s="95">
        <v>0</v>
      </c>
      <c r="P86" s="95">
        <v>1</v>
      </c>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c r="BG86" s="95"/>
      <c r="BH86" s="95"/>
      <c r="BI86" s="95"/>
      <c r="BJ86" s="95"/>
      <c r="BK86" s="95"/>
      <c r="BL86" s="95"/>
      <c r="BM86" s="95"/>
      <c r="BN86" s="95"/>
      <c r="BO86" s="95"/>
      <c r="BP86" s="95"/>
      <c r="BQ86" s="95"/>
      <c r="BR86" s="95"/>
      <c r="BS86" s="95"/>
      <c r="BT86" s="95"/>
      <c r="BU86" s="95"/>
      <c r="BV86" s="95"/>
      <c r="BW86" s="95"/>
      <c r="BX86" s="95"/>
      <c r="BY86" s="95"/>
      <c r="BZ86" s="95"/>
      <c r="CA86" s="95"/>
      <c r="CB86" s="95"/>
      <c r="CC86" s="95"/>
      <c r="CD86" s="95"/>
      <c r="CE86" s="95"/>
      <c r="CF86" s="95"/>
      <c r="CG86" s="95"/>
      <c r="CH86" s="95"/>
      <c r="CI86" s="95"/>
      <c r="CJ86" s="95"/>
      <c r="CK86" s="95"/>
      <c r="CL86" s="95"/>
      <c r="CM86" s="95"/>
      <c r="CN86" s="95"/>
      <c r="CO86" s="95"/>
      <c r="CP86" s="95"/>
      <c r="CQ86" s="95"/>
      <c r="CR86" s="95"/>
    </row>
    <row r="87" spans="1:96" s="93" customFormat="1" ht="45">
      <c r="A87" s="92"/>
      <c r="B87" s="92"/>
      <c r="D87" s="92" t="s">
        <v>516</v>
      </c>
      <c r="E87" s="93" t="s">
        <v>517</v>
      </c>
      <c r="F87" s="92" t="s">
        <v>518</v>
      </c>
      <c r="G87" s="92" t="s">
        <v>12</v>
      </c>
      <c r="H87" s="92" t="s">
        <v>429</v>
      </c>
      <c r="I87" s="94">
        <v>1</v>
      </c>
      <c r="J87" s="95">
        <v>50</v>
      </c>
      <c r="K87" s="95">
        <v>60</v>
      </c>
      <c r="L87" s="95">
        <v>70</v>
      </c>
      <c r="M87" s="95">
        <v>85</v>
      </c>
      <c r="N87" s="95">
        <v>100</v>
      </c>
      <c r="O87" s="95">
        <v>50</v>
      </c>
      <c r="P87" s="95">
        <v>60</v>
      </c>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5"/>
      <c r="BR87" s="95"/>
      <c r="BS87" s="95"/>
      <c r="BT87" s="95"/>
      <c r="BU87" s="95"/>
      <c r="BV87" s="95"/>
      <c r="BW87" s="95"/>
      <c r="BX87" s="95"/>
      <c r="BY87" s="95"/>
      <c r="BZ87" s="95"/>
      <c r="CA87" s="95"/>
      <c r="CB87" s="95"/>
      <c r="CC87" s="95"/>
      <c r="CD87" s="95"/>
      <c r="CE87" s="95"/>
      <c r="CF87" s="95"/>
      <c r="CG87" s="95"/>
      <c r="CH87" s="95"/>
      <c r="CI87" s="95"/>
      <c r="CJ87" s="95"/>
      <c r="CK87" s="95"/>
      <c r="CL87" s="95"/>
      <c r="CM87" s="95"/>
      <c r="CN87" s="95"/>
      <c r="CO87" s="95"/>
      <c r="CP87" s="95"/>
      <c r="CQ87" s="95"/>
      <c r="CR87" s="95"/>
    </row>
    <row r="88" spans="1:96" s="93" customFormat="1" ht="30">
      <c r="A88" s="92"/>
      <c r="B88" s="92"/>
      <c r="D88" s="92"/>
      <c r="E88" s="93" t="s">
        <v>519</v>
      </c>
      <c r="F88" s="92" t="s">
        <v>520</v>
      </c>
      <c r="G88" s="92" t="s">
        <v>12</v>
      </c>
      <c r="H88" s="92" t="s">
        <v>429</v>
      </c>
      <c r="I88" s="94">
        <v>1</v>
      </c>
      <c r="J88" s="95">
        <v>5</v>
      </c>
      <c r="K88" s="95">
        <v>10</v>
      </c>
      <c r="L88" s="95">
        <v>40</v>
      </c>
      <c r="M88" s="95">
        <v>70</v>
      </c>
      <c r="N88" s="95">
        <v>100</v>
      </c>
      <c r="O88" s="95">
        <v>5</v>
      </c>
      <c r="P88" s="95">
        <v>10</v>
      </c>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5"/>
      <c r="BR88" s="95"/>
      <c r="BS88" s="95"/>
      <c r="BT88" s="95"/>
      <c r="BU88" s="95"/>
      <c r="BV88" s="95"/>
      <c r="BW88" s="95"/>
      <c r="BX88" s="95"/>
      <c r="BY88" s="95"/>
      <c r="BZ88" s="95"/>
      <c r="CA88" s="95"/>
      <c r="CB88" s="95"/>
      <c r="CC88" s="95"/>
      <c r="CD88" s="95"/>
      <c r="CE88" s="95"/>
      <c r="CF88" s="95"/>
      <c r="CG88" s="95"/>
      <c r="CH88" s="95"/>
      <c r="CI88" s="95"/>
      <c r="CJ88" s="95"/>
      <c r="CK88" s="95"/>
      <c r="CL88" s="95"/>
      <c r="CM88" s="95"/>
      <c r="CN88" s="95"/>
      <c r="CO88" s="95"/>
      <c r="CP88" s="95"/>
      <c r="CQ88" s="95"/>
      <c r="CR88" s="95"/>
    </row>
    <row r="89" spans="1:96" s="93" customFormat="1">
      <c r="A89" s="92"/>
      <c r="B89" s="92"/>
      <c r="D89" s="92"/>
      <c r="E89" s="93" t="s">
        <v>521</v>
      </c>
      <c r="F89" s="92" t="s">
        <v>522</v>
      </c>
      <c r="G89" s="92" t="s">
        <v>12</v>
      </c>
      <c r="H89" s="92" t="s">
        <v>429</v>
      </c>
      <c r="I89" s="95">
        <v>5</v>
      </c>
      <c r="J89" s="95">
        <v>29</v>
      </c>
      <c r="K89" s="95">
        <v>25</v>
      </c>
      <c r="L89" s="95">
        <v>20</v>
      </c>
      <c r="M89" s="95">
        <v>10</v>
      </c>
      <c r="N89" s="95">
        <v>5</v>
      </c>
      <c r="O89" s="95">
        <v>29</v>
      </c>
      <c r="P89" s="95">
        <v>25</v>
      </c>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95"/>
      <c r="BC89" s="95"/>
      <c r="BD89" s="95"/>
      <c r="BE89" s="95"/>
      <c r="BF89" s="95"/>
      <c r="BG89" s="95"/>
      <c r="BH89" s="95"/>
      <c r="BI89" s="95"/>
      <c r="BJ89" s="95"/>
      <c r="BK89" s="95"/>
      <c r="BL89" s="95"/>
      <c r="BM89" s="95"/>
      <c r="BN89" s="95"/>
      <c r="BO89" s="95"/>
      <c r="BP89" s="95"/>
      <c r="BQ89" s="95"/>
      <c r="BR89" s="95"/>
      <c r="BS89" s="95"/>
      <c r="BT89" s="95"/>
      <c r="BU89" s="95"/>
      <c r="BV89" s="95"/>
      <c r="BW89" s="95"/>
      <c r="BX89" s="95"/>
      <c r="BY89" s="95"/>
      <c r="BZ89" s="95"/>
      <c r="CA89" s="95"/>
      <c r="CB89" s="95"/>
      <c r="CC89" s="95"/>
      <c r="CD89" s="95"/>
      <c r="CE89" s="95"/>
      <c r="CF89" s="95"/>
      <c r="CG89" s="95"/>
      <c r="CH89" s="95"/>
      <c r="CI89" s="95"/>
      <c r="CJ89" s="95"/>
      <c r="CK89" s="95"/>
      <c r="CL89" s="95"/>
      <c r="CM89" s="95"/>
      <c r="CN89" s="95"/>
      <c r="CO89" s="95"/>
      <c r="CP89" s="95"/>
      <c r="CQ89" s="95"/>
      <c r="CR89" s="95"/>
    </row>
    <row r="90" spans="1:96" s="93" customFormat="1">
      <c r="A90" s="92"/>
      <c r="B90" s="92"/>
      <c r="D90" s="92"/>
      <c r="E90" s="93" t="s">
        <v>523</v>
      </c>
      <c r="F90" s="92" t="s">
        <v>524</v>
      </c>
      <c r="G90" s="92" t="s">
        <v>12</v>
      </c>
      <c r="H90" s="92" t="s">
        <v>429</v>
      </c>
      <c r="I90" s="95">
        <v>5</v>
      </c>
      <c r="J90" s="95">
        <v>19</v>
      </c>
      <c r="K90" s="95">
        <v>15</v>
      </c>
      <c r="L90" s="95">
        <v>10</v>
      </c>
      <c r="M90" s="95">
        <v>7</v>
      </c>
      <c r="N90" s="95">
        <v>5</v>
      </c>
      <c r="O90" s="95">
        <v>19</v>
      </c>
      <c r="P90" s="95">
        <v>15</v>
      </c>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c r="BB90" s="95"/>
      <c r="BC90" s="95"/>
      <c r="BD90" s="95"/>
      <c r="BE90" s="95"/>
      <c r="BF90" s="95"/>
      <c r="BG90" s="95"/>
      <c r="BH90" s="95"/>
      <c r="BI90" s="95"/>
      <c r="BJ90" s="95"/>
      <c r="BK90" s="95"/>
      <c r="BL90" s="95"/>
      <c r="BM90" s="95"/>
      <c r="BN90" s="95"/>
      <c r="BO90" s="95"/>
      <c r="BP90" s="95"/>
      <c r="BQ90" s="95"/>
      <c r="BR90" s="95"/>
      <c r="BS90" s="95"/>
      <c r="BT90" s="95"/>
      <c r="BU90" s="95"/>
      <c r="BV90" s="95"/>
      <c r="BW90" s="95"/>
      <c r="BX90" s="95"/>
      <c r="BY90" s="95"/>
      <c r="BZ90" s="95"/>
      <c r="CA90" s="95"/>
      <c r="CB90" s="95"/>
      <c r="CC90" s="95"/>
      <c r="CD90" s="95"/>
      <c r="CE90" s="95"/>
      <c r="CF90" s="95"/>
      <c r="CG90" s="95"/>
      <c r="CH90" s="95"/>
      <c r="CI90" s="95"/>
      <c r="CJ90" s="95"/>
      <c r="CK90" s="95"/>
      <c r="CL90" s="95"/>
      <c r="CM90" s="95"/>
      <c r="CN90" s="95"/>
      <c r="CO90" s="95"/>
      <c r="CP90" s="95"/>
      <c r="CQ90" s="95"/>
      <c r="CR90" s="95"/>
    </row>
    <row r="91" spans="1:96" s="93" customFormat="1" ht="30">
      <c r="A91" s="92"/>
      <c r="B91" s="92"/>
      <c r="D91" s="92" t="s">
        <v>525</v>
      </c>
      <c r="E91" s="93" t="s">
        <v>526</v>
      </c>
      <c r="F91" s="92" t="s">
        <v>527</v>
      </c>
      <c r="G91" s="92" t="s">
        <v>512</v>
      </c>
      <c r="H91" s="92" t="s">
        <v>85</v>
      </c>
      <c r="I91" s="95" t="s">
        <v>528</v>
      </c>
      <c r="J91" s="95">
        <v>5</v>
      </c>
      <c r="K91" s="95">
        <v>10</v>
      </c>
      <c r="L91" s="95">
        <v>15</v>
      </c>
      <c r="M91" s="95">
        <v>20</v>
      </c>
      <c r="N91" s="95">
        <v>25</v>
      </c>
      <c r="O91" s="95">
        <v>5</v>
      </c>
      <c r="P91" s="95">
        <v>10</v>
      </c>
      <c r="Q91" s="95" t="s">
        <v>80</v>
      </c>
      <c r="R91" s="95"/>
      <c r="S91" s="95" t="s">
        <v>80</v>
      </c>
      <c r="T91" s="95"/>
      <c r="U91" s="95"/>
      <c r="V91" s="95"/>
      <c r="W91" s="95">
        <v>1</v>
      </c>
      <c r="X91" s="95"/>
      <c r="Y91" s="95"/>
      <c r="Z91" s="95"/>
      <c r="AA91" s="95">
        <v>1</v>
      </c>
      <c r="AB91" s="95"/>
      <c r="AC91" s="95"/>
      <c r="AD91" s="95"/>
      <c r="AE91" s="95"/>
      <c r="AF91" s="95"/>
      <c r="AG91" s="95"/>
      <c r="AH91" s="95"/>
      <c r="AI91" s="95"/>
      <c r="AJ91" s="95"/>
      <c r="AK91" s="95"/>
      <c r="AL91" s="95"/>
      <c r="AM91" s="95"/>
      <c r="AN91" s="95"/>
      <c r="AO91" s="95"/>
      <c r="AP91" s="95"/>
      <c r="AQ91" s="95">
        <v>1</v>
      </c>
      <c r="AR91" s="95"/>
      <c r="AS91" s="95"/>
      <c r="AT91" s="95"/>
      <c r="AU91" s="95"/>
      <c r="AV91" s="95"/>
      <c r="AW91" s="95"/>
      <c r="AX91" s="95"/>
      <c r="AY91" s="95"/>
      <c r="AZ91" s="95"/>
      <c r="BA91" s="95"/>
      <c r="BB91" s="95"/>
      <c r="BC91" s="95"/>
      <c r="BD91" s="95"/>
      <c r="BE91" s="95"/>
      <c r="BF91" s="95"/>
      <c r="BG91" s="95"/>
      <c r="BH91" s="95"/>
      <c r="BI91" s="95"/>
      <c r="BJ91" s="95"/>
      <c r="BK91" s="95"/>
      <c r="BL91" s="95"/>
      <c r="BM91" s="95"/>
      <c r="BN91" s="95"/>
      <c r="BO91" s="95"/>
      <c r="BP91" s="95"/>
      <c r="BQ91" s="95">
        <v>3</v>
      </c>
      <c r="BR91" s="95"/>
      <c r="BS91" s="95"/>
      <c r="BT91" s="95" t="s">
        <v>80</v>
      </c>
      <c r="BU91" s="95"/>
      <c r="BV91" s="95" t="s">
        <v>80</v>
      </c>
      <c r="BW91" s="95"/>
      <c r="BX91" s="95" t="s">
        <v>80</v>
      </c>
      <c r="BY91" s="95"/>
      <c r="BZ91" s="95" t="s">
        <v>80</v>
      </c>
      <c r="CA91" s="95"/>
      <c r="CB91" s="95" t="s">
        <v>80</v>
      </c>
      <c r="CC91" s="95"/>
      <c r="CD91" s="95" t="s">
        <v>80</v>
      </c>
      <c r="CE91" s="95"/>
      <c r="CF91" s="95" t="s">
        <v>80</v>
      </c>
      <c r="CG91" s="95"/>
      <c r="CH91" s="95" t="s">
        <v>80</v>
      </c>
      <c r="CI91" s="95"/>
      <c r="CJ91" s="95" t="s">
        <v>80</v>
      </c>
      <c r="CK91" s="95"/>
      <c r="CL91" s="95"/>
      <c r="CM91" s="95"/>
      <c r="CN91" s="95"/>
      <c r="CO91" s="95"/>
      <c r="CP91" s="95"/>
      <c r="CQ91" s="95"/>
      <c r="CR91" s="95">
        <v>6</v>
      </c>
    </row>
    <row r="92" spans="1:96" s="93" customFormat="1">
      <c r="A92" s="92"/>
      <c r="B92" s="92"/>
      <c r="D92" s="92"/>
      <c r="E92" s="93" t="s">
        <v>529</v>
      </c>
      <c r="F92" s="92" t="s">
        <v>530</v>
      </c>
      <c r="G92" s="92" t="s">
        <v>512</v>
      </c>
      <c r="H92" s="92" t="s">
        <v>85</v>
      </c>
      <c r="I92" s="94">
        <v>0.25</v>
      </c>
      <c r="J92" s="95">
        <v>11.3</v>
      </c>
      <c r="K92" s="95">
        <v>12</v>
      </c>
      <c r="L92" s="95">
        <v>14</v>
      </c>
      <c r="M92" s="95">
        <v>17</v>
      </c>
      <c r="N92" s="95">
        <v>20</v>
      </c>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v>1</v>
      </c>
      <c r="AP92" s="95"/>
      <c r="AQ92" s="95"/>
      <c r="AR92" s="95"/>
      <c r="AS92" s="95"/>
      <c r="AT92" s="95"/>
      <c r="AU92" s="95"/>
      <c r="AV92" s="95"/>
      <c r="AW92" s="95"/>
      <c r="AX92" s="95"/>
      <c r="AY92" s="95"/>
      <c r="AZ92" s="95"/>
      <c r="BA92" s="95"/>
      <c r="BB92" s="95"/>
      <c r="BC92" s="95"/>
      <c r="BD92" s="95"/>
      <c r="BE92" s="95"/>
      <c r="BF92" s="95"/>
      <c r="BG92" s="95"/>
      <c r="BH92" s="95"/>
      <c r="BI92" s="95"/>
      <c r="BJ92" s="95"/>
      <c r="BK92" s="95"/>
      <c r="BL92" s="95"/>
      <c r="BM92" s="95"/>
      <c r="BN92" s="95"/>
      <c r="BO92" s="95"/>
      <c r="BP92" s="95"/>
      <c r="BQ92" s="95"/>
      <c r="BR92" s="95"/>
      <c r="BS92" s="95"/>
      <c r="BT92" s="95"/>
      <c r="BU92" s="95"/>
      <c r="BV92" s="95"/>
      <c r="BW92" s="95"/>
      <c r="BX92" s="95"/>
      <c r="BY92" s="95"/>
      <c r="BZ92" s="95"/>
      <c r="CA92" s="95"/>
      <c r="CB92" s="95"/>
      <c r="CC92" s="95"/>
      <c r="CD92" s="95"/>
      <c r="CE92" s="95"/>
      <c r="CF92" s="95"/>
      <c r="CG92" s="95"/>
      <c r="CH92" s="95"/>
      <c r="CI92" s="95"/>
      <c r="CJ92" s="95"/>
      <c r="CK92" s="95"/>
      <c r="CL92" s="95"/>
      <c r="CM92" s="95"/>
      <c r="CN92" s="95"/>
      <c r="CO92" s="95"/>
      <c r="CP92" s="95"/>
      <c r="CQ92" s="95"/>
      <c r="CR92" s="95"/>
    </row>
    <row r="93" spans="1:96" s="93" customFormat="1">
      <c r="A93" s="92"/>
      <c r="B93" s="92"/>
      <c r="D93" s="92"/>
      <c r="E93" s="93" t="s">
        <v>531</v>
      </c>
      <c r="F93" s="92" t="s">
        <v>532</v>
      </c>
      <c r="G93" s="92" t="s">
        <v>512</v>
      </c>
      <c r="H93" s="92" t="s">
        <v>85</v>
      </c>
      <c r="I93" s="94">
        <v>0.2</v>
      </c>
      <c r="J93" s="95">
        <v>2.19</v>
      </c>
      <c r="K93" s="95">
        <v>3</v>
      </c>
      <c r="L93" s="95">
        <v>4</v>
      </c>
      <c r="M93" s="95">
        <v>5</v>
      </c>
      <c r="N93" s="95">
        <v>6</v>
      </c>
      <c r="O93" s="95"/>
      <c r="P93" s="95"/>
      <c r="Q93" s="96"/>
      <c r="R93" s="96"/>
      <c r="S93" s="96">
        <v>3</v>
      </c>
      <c r="T93" s="96"/>
      <c r="U93" s="96">
        <v>7</v>
      </c>
      <c r="V93" s="96"/>
      <c r="W93" s="96"/>
      <c r="X93" s="96"/>
      <c r="Y93" s="96">
        <v>3</v>
      </c>
      <c r="Z93" s="96"/>
      <c r="AA93" s="96"/>
      <c r="AB93" s="96"/>
      <c r="AC93" s="96"/>
      <c r="AD93" s="96"/>
      <c r="AE93" s="96">
        <v>12</v>
      </c>
      <c r="AF93" s="96"/>
      <c r="AG93" s="96"/>
      <c r="AH93" s="96"/>
      <c r="AI93" s="96">
        <v>8</v>
      </c>
      <c r="AJ93" s="96"/>
      <c r="AK93" s="96">
        <v>1</v>
      </c>
      <c r="AL93" s="96"/>
      <c r="AM93" s="96"/>
      <c r="AN93" s="96"/>
      <c r="AO93" s="96">
        <v>2</v>
      </c>
      <c r="AP93" s="96"/>
      <c r="AQ93" s="96"/>
      <c r="AR93" s="96"/>
      <c r="AS93" s="96"/>
      <c r="AT93" s="96"/>
      <c r="AU93" s="96"/>
      <c r="AV93" s="96"/>
      <c r="AW93" s="96"/>
      <c r="AX93" s="96"/>
      <c r="AY93" s="96"/>
      <c r="AZ93" s="96"/>
      <c r="BA93" s="96"/>
      <c r="BB93" s="96"/>
      <c r="BC93" s="96">
        <v>6</v>
      </c>
      <c r="BD93" s="96"/>
      <c r="BE93" s="96"/>
      <c r="BF93" s="96"/>
      <c r="BG93" s="96"/>
      <c r="BH93" s="96"/>
      <c r="BI93" s="96"/>
      <c r="BJ93" s="96"/>
      <c r="BK93" s="96"/>
      <c r="BL93" s="96"/>
      <c r="BM93" s="96"/>
      <c r="BN93" s="96"/>
      <c r="BO93" s="96"/>
      <c r="BP93" s="96"/>
      <c r="BQ93" s="96">
        <v>1</v>
      </c>
      <c r="BR93" s="96"/>
      <c r="BS93" s="96"/>
      <c r="BT93" s="96"/>
      <c r="BU93" s="96">
        <v>1</v>
      </c>
      <c r="BV93" s="96"/>
      <c r="BW93" s="96">
        <v>1</v>
      </c>
      <c r="BX93" s="96"/>
      <c r="BY93" s="96">
        <v>1</v>
      </c>
      <c r="BZ93" s="96"/>
      <c r="CA93" s="96"/>
      <c r="CB93" s="96"/>
      <c r="CC93" s="96">
        <v>2</v>
      </c>
      <c r="CD93" s="96"/>
      <c r="CE93" s="96"/>
      <c r="CF93" s="96"/>
      <c r="CG93" s="96">
        <v>3</v>
      </c>
      <c r="CH93" s="96"/>
      <c r="CI93" s="96">
        <v>2</v>
      </c>
      <c r="CJ93" s="96"/>
      <c r="CK93" s="96"/>
      <c r="CL93" s="96"/>
      <c r="CM93" s="96">
        <v>1</v>
      </c>
      <c r="CN93" s="96"/>
      <c r="CO93" s="96">
        <v>2</v>
      </c>
      <c r="CP93" s="96"/>
      <c r="CQ93" s="96"/>
      <c r="CR93" s="96"/>
    </row>
    <row r="94" spans="1:96" s="93" customFormat="1" ht="30">
      <c r="A94" s="92"/>
      <c r="B94" s="92"/>
      <c r="D94" s="92"/>
      <c r="E94" s="93" t="s">
        <v>533</v>
      </c>
      <c r="F94" s="92" t="s">
        <v>534</v>
      </c>
      <c r="G94" s="92" t="s">
        <v>512</v>
      </c>
      <c r="H94" s="92" t="s">
        <v>85</v>
      </c>
      <c r="I94" s="94">
        <v>0.02</v>
      </c>
      <c r="J94" s="95">
        <v>0.88</v>
      </c>
      <c r="K94" s="95">
        <v>1</v>
      </c>
      <c r="L94" s="95">
        <v>1.3</v>
      </c>
      <c r="M94" s="95">
        <v>1.6</v>
      </c>
      <c r="N94" s="95">
        <v>2</v>
      </c>
      <c r="O94" s="95"/>
      <c r="P94" s="95"/>
      <c r="Q94" s="95"/>
      <c r="R94" s="95"/>
      <c r="S94" s="95"/>
      <c r="T94" s="95"/>
      <c r="U94" s="95"/>
      <c r="V94" s="95"/>
      <c r="W94" s="95"/>
      <c r="X94" s="95"/>
      <c r="Y94" s="95">
        <v>3</v>
      </c>
      <c r="Z94" s="95"/>
      <c r="AA94" s="95"/>
      <c r="AB94" s="95"/>
      <c r="AC94" s="95"/>
      <c r="AD94" s="95"/>
      <c r="AE94" s="95">
        <v>15</v>
      </c>
      <c r="AF94" s="95"/>
      <c r="AG94" s="95"/>
      <c r="AH94" s="95"/>
      <c r="AI94" s="95">
        <v>8</v>
      </c>
      <c r="AJ94" s="95"/>
      <c r="AK94" s="95">
        <v>1</v>
      </c>
      <c r="AL94" s="95"/>
      <c r="AM94" s="95"/>
      <c r="AN94" s="95"/>
      <c r="AO94" s="95"/>
      <c r="AP94" s="95"/>
      <c r="AQ94" s="95"/>
      <c r="AR94" s="95"/>
      <c r="AS94" s="95"/>
      <c r="AT94" s="95"/>
      <c r="AU94" s="95"/>
      <c r="AV94" s="95"/>
      <c r="AW94" s="95"/>
      <c r="AX94" s="95"/>
      <c r="AY94" s="95"/>
      <c r="AZ94" s="95"/>
      <c r="BA94" s="95"/>
      <c r="BB94" s="95"/>
      <c r="BC94" s="95"/>
      <c r="BD94" s="95"/>
      <c r="BE94" s="95"/>
      <c r="BF94" s="95"/>
      <c r="BG94" s="95"/>
      <c r="BH94" s="95"/>
      <c r="BI94" s="95">
        <v>2</v>
      </c>
      <c r="BJ94" s="95"/>
      <c r="BK94" s="95"/>
      <c r="BL94" s="95"/>
      <c r="BM94" s="95"/>
      <c r="BN94" s="95"/>
      <c r="BO94" s="95"/>
      <c r="BP94" s="95"/>
      <c r="BQ94" s="95"/>
      <c r="BR94" s="95"/>
      <c r="BS94" s="95"/>
      <c r="BT94" s="95"/>
      <c r="BU94" s="95"/>
      <c r="BV94" s="95"/>
      <c r="BW94" s="95"/>
      <c r="BX94" s="95"/>
      <c r="BY94" s="95"/>
      <c r="BZ94" s="95"/>
      <c r="CA94" s="95"/>
      <c r="CB94" s="95"/>
      <c r="CC94" s="95"/>
      <c r="CD94" s="95"/>
      <c r="CE94" s="95"/>
      <c r="CF94" s="95"/>
      <c r="CG94" s="95"/>
      <c r="CH94" s="95"/>
      <c r="CI94" s="95"/>
      <c r="CJ94" s="95"/>
      <c r="CK94" s="95"/>
      <c r="CL94" s="95"/>
      <c r="CM94" s="95"/>
      <c r="CN94" s="95"/>
      <c r="CO94" s="95"/>
      <c r="CP94" s="95"/>
      <c r="CQ94" s="95"/>
      <c r="CR94" s="95"/>
    </row>
    <row r="95" spans="1:96" s="93" customFormat="1" ht="30">
      <c r="A95" s="92"/>
      <c r="B95" s="92"/>
      <c r="D95" s="92"/>
      <c r="E95" s="93" t="s">
        <v>535</v>
      </c>
      <c r="F95" s="92" t="s">
        <v>536</v>
      </c>
      <c r="G95" s="92" t="s">
        <v>512</v>
      </c>
      <c r="H95" s="92" t="s">
        <v>85</v>
      </c>
      <c r="I95" s="94">
        <v>0.02</v>
      </c>
      <c r="J95" s="95">
        <v>0.56000000000000005</v>
      </c>
      <c r="K95" s="95">
        <v>0.8</v>
      </c>
      <c r="L95" s="95">
        <v>1</v>
      </c>
      <c r="M95" s="95">
        <v>1.5</v>
      </c>
      <c r="N95" s="95">
        <v>2</v>
      </c>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95"/>
      <c r="BC95" s="95"/>
      <c r="BD95" s="95"/>
      <c r="BE95" s="95"/>
      <c r="BF95" s="95"/>
      <c r="BG95" s="95"/>
      <c r="BH95" s="95"/>
      <c r="BI95" s="95"/>
      <c r="BJ95" s="95"/>
      <c r="BK95" s="95"/>
      <c r="BL95" s="95"/>
      <c r="BM95" s="95"/>
      <c r="BN95" s="95"/>
      <c r="BO95" s="95"/>
      <c r="BP95" s="95"/>
      <c r="BQ95" s="95"/>
      <c r="BR95" s="95"/>
      <c r="BS95" s="95"/>
      <c r="BT95" s="95"/>
      <c r="BU95" s="95"/>
      <c r="BV95" s="95"/>
      <c r="BW95" s="95"/>
      <c r="BX95" s="95"/>
      <c r="BY95" s="95"/>
      <c r="BZ95" s="95"/>
      <c r="CA95" s="95"/>
      <c r="CB95" s="95"/>
      <c r="CC95" s="95"/>
      <c r="CD95" s="95"/>
      <c r="CE95" s="95"/>
      <c r="CF95" s="95"/>
      <c r="CG95" s="95"/>
      <c r="CH95" s="95"/>
      <c r="CI95" s="95"/>
      <c r="CJ95" s="95"/>
      <c r="CK95" s="95"/>
      <c r="CL95" s="95"/>
      <c r="CM95" s="95"/>
      <c r="CN95" s="95"/>
      <c r="CO95" s="95"/>
      <c r="CP95" s="95"/>
      <c r="CQ95" s="95"/>
      <c r="CR95" s="95"/>
    </row>
  </sheetData>
  <mergeCells count="42">
    <mergeCell ref="CQ1:CR1"/>
    <mergeCell ref="BU1:BV1"/>
    <mergeCell ref="BW1:BX1"/>
    <mergeCell ref="BY1:BZ1"/>
    <mergeCell ref="CA1:CB1"/>
    <mergeCell ref="CC1:CD1"/>
    <mergeCell ref="CE1:CF1"/>
    <mergeCell ref="CG1:CH1"/>
    <mergeCell ref="CI1:CJ1"/>
    <mergeCell ref="CK1:CL1"/>
    <mergeCell ref="CM1:CN1"/>
    <mergeCell ref="CO1:CP1"/>
    <mergeCell ref="BS1:BT1"/>
    <mergeCell ref="AW1:AX1"/>
    <mergeCell ref="AY1:AZ1"/>
    <mergeCell ref="BA1:BB1"/>
    <mergeCell ref="BC1:BD1"/>
    <mergeCell ref="BE1:BF1"/>
    <mergeCell ref="BG1:BH1"/>
    <mergeCell ref="BI1:BJ1"/>
    <mergeCell ref="BK1:BL1"/>
    <mergeCell ref="BM1:BN1"/>
    <mergeCell ref="BO1:BP1"/>
    <mergeCell ref="BQ1:BR1"/>
    <mergeCell ref="AU1:AV1"/>
    <mergeCell ref="Y1:Z1"/>
    <mergeCell ref="AA1:AB1"/>
    <mergeCell ref="AC1:AD1"/>
    <mergeCell ref="AE1:AF1"/>
    <mergeCell ref="AG1:AH1"/>
    <mergeCell ref="AI1:AJ1"/>
    <mergeCell ref="AK1:AL1"/>
    <mergeCell ref="AM1:AN1"/>
    <mergeCell ref="AO1:AP1"/>
    <mergeCell ref="AQ1:AR1"/>
    <mergeCell ref="AS1:AT1"/>
    <mergeCell ref="W1:X1"/>
    <mergeCell ref="G1:H1"/>
    <mergeCell ref="O1:P1"/>
    <mergeCell ref="Q1:R1"/>
    <mergeCell ref="S1:T1"/>
    <mergeCell ref="U1:V1"/>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497"/>
  <sheetViews>
    <sheetView topLeftCell="E35" workbookViewId="0">
      <selection activeCell="J310" sqref="J310"/>
    </sheetView>
  </sheetViews>
  <sheetFormatPr defaultColWidth="29.140625" defaultRowHeight="15"/>
  <cols>
    <col min="1" max="1" width="12.28515625" customWidth="1"/>
    <col min="2" max="2" width="59.42578125" customWidth="1"/>
    <col min="3" max="3" width="15.42578125" customWidth="1"/>
    <col min="4" max="4" width="19.42578125" customWidth="1"/>
    <col min="5" max="5" width="16.28515625" style="4" customWidth="1"/>
    <col min="6" max="6" width="31.7109375" customWidth="1"/>
    <col min="7" max="7" width="11.42578125" style="5" customWidth="1"/>
    <col min="8" max="8" width="37.140625" style="28" customWidth="1"/>
    <col min="9" max="9" width="15.42578125" style="99" customWidth="1"/>
    <col min="10" max="10" width="75.28515625" style="30" customWidth="1"/>
    <col min="11" max="11" width="18.28515625" style="30" customWidth="1"/>
    <col min="12" max="12" width="97.28515625" style="30" customWidth="1"/>
  </cols>
  <sheetData>
    <row r="1" spans="1:81" s="102" customFormat="1">
      <c r="A1" s="285" t="s">
        <v>46</v>
      </c>
      <c r="B1" s="285" t="s">
        <v>1</v>
      </c>
      <c r="C1" s="285" t="s">
        <v>537</v>
      </c>
      <c r="D1" s="286" t="s">
        <v>2</v>
      </c>
      <c r="E1" s="287" t="s">
        <v>538</v>
      </c>
      <c r="F1" s="285" t="s">
        <v>539</v>
      </c>
      <c r="G1" s="287" t="s">
        <v>540</v>
      </c>
      <c r="H1" s="285" t="s">
        <v>4</v>
      </c>
      <c r="I1" s="286" t="s">
        <v>541</v>
      </c>
      <c r="J1" s="286" t="s">
        <v>542</v>
      </c>
      <c r="K1" s="286" t="s">
        <v>543</v>
      </c>
      <c r="L1" s="286" t="s">
        <v>544</v>
      </c>
      <c r="M1" s="288"/>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row>
    <row r="2" spans="1:81" s="102" customFormat="1">
      <c r="A2" s="285"/>
      <c r="B2" s="285"/>
      <c r="C2" s="285"/>
      <c r="D2" s="286"/>
      <c r="E2" s="287"/>
      <c r="F2" s="285"/>
      <c r="G2" s="287"/>
      <c r="H2" s="285"/>
      <c r="I2" s="286"/>
      <c r="J2" s="286"/>
      <c r="K2" s="286"/>
      <c r="L2" s="286"/>
      <c r="M2" s="288"/>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row>
    <row r="3" spans="1:81" ht="101.25" customHeight="1">
      <c r="B3" s="134" t="s">
        <v>47</v>
      </c>
      <c r="C3" s="97" t="s">
        <v>545</v>
      </c>
      <c r="D3" s="98" t="s">
        <v>48</v>
      </c>
      <c r="E3" s="278" t="s">
        <v>546</v>
      </c>
      <c r="F3" s="284" t="s">
        <v>547</v>
      </c>
      <c r="G3" s="283" t="s">
        <v>548</v>
      </c>
      <c r="H3" s="279" t="s">
        <v>51</v>
      </c>
      <c r="I3" s="197" t="s">
        <v>549</v>
      </c>
      <c r="J3" s="198" t="s">
        <v>550</v>
      </c>
      <c r="K3" s="160" t="s">
        <v>551</v>
      </c>
      <c r="L3" s="183" t="s">
        <v>552</v>
      </c>
      <c r="M3" s="101"/>
    </row>
    <row r="4" spans="1:81" ht="18" customHeight="1">
      <c r="E4" s="278"/>
      <c r="F4" s="284"/>
      <c r="G4" s="283"/>
      <c r="H4" s="280"/>
      <c r="I4" s="145" t="s">
        <v>553</v>
      </c>
      <c r="J4" s="29" t="s">
        <v>554</v>
      </c>
      <c r="K4" s="140" t="s">
        <v>555</v>
      </c>
      <c r="L4" s="29" t="s">
        <v>556</v>
      </c>
    </row>
    <row r="5" spans="1:81">
      <c r="E5" s="278"/>
      <c r="F5" s="284"/>
      <c r="G5" s="283"/>
      <c r="H5" s="280"/>
      <c r="I5" s="146" t="s">
        <v>557</v>
      </c>
      <c r="J5" s="29" t="s">
        <v>558</v>
      </c>
      <c r="K5" s="140" t="s">
        <v>559</v>
      </c>
      <c r="L5" s="29" t="s">
        <v>560</v>
      </c>
    </row>
    <row r="6" spans="1:81">
      <c r="E6" s="278"/>
      <c r="F6" s="284"/>
      <c r="G6" s="283"/>
      <c r="H6" s="280"/>
      <c r="I6" s="145" t="s">
        <v>561</v>
      </c>
      <c r="J6" s="29" t="s">
        <v>562</v>
      </c>
      <c r="K6" s="140" t="s">
        <v>563</v>
      </c>
      <c r="L6" s="29" t="s">
        <v>564</v>
      </c>
    </row>
    <row r="7" spans="1:81">
      <c r="E7" s="278"/>
      <c r="F7" s="284"/>
      <c r="G7" s="283"/>
      <c r="H7" s="280"/>
      <c r="I7" s="146" t="s">
        <v>565</v>
      </c>
      <c r="J7" s="29" t="s">
        <v>566</v>
      </c>
      <c r="K7" s="140" t="s">
        <v>567</v>
      </c>
      <c r="L7" s="29" t="s">
        <v>568</v>
      </c>
    </row>
    <row r="8" spans="1:81">
      <c r="E8" s="278"/>
      <c r="F8" s="284"/>
      <c r="G8" s="283"/>
      <c r="H8" s="280"/>
      <c r="I8" s="145" t="s">
        <v>569</v>
      </c>
      <c r="J8" s="29" t="s">
        <v>570</v>
      </c>
      <c r="K8" s="140" t="s">
        <v>571</v>
      </c>
      <c r="L8" s="29" t="s">
        <v>572</v>
      </c>
    </row>
    <row r="9" spans="1:81">
      <c r="E9" s="278"/>
      <c r="F9" s="284"/>
      <c r="G9" s="283"/>
      <c r="H9" s="280"/>
      <c r="I9" s="146" t="s">
        <v>573</v>
      </c>
      <c r="J9" s="29" t="s">
        <v>574</v>
      </c>
      <c r="K9" s="140" t="s">
        <v>575</v>
      </c>
      <c r="L9" s="29" t="s">
        <v>576</v>
      </c>
    </row>
    <row r="10" spans="1:81">
      <c r="E10" s="278"/>
      <c r="F10" s="284"/>
      <c r="G10" s="283"/>
      <c r="H10" s="280"/>
      <c r="I10" s="145" t="s">
        <v>577</v>
      </c>
      <c r="J10" s="29" t="s">
        <v>578</v>
      </c>
      <c r="K10" s="140" t="s">
        <v>579</v>
      </c>
      <c r="L10" s="29" t="s">
        <v>580</v>
      </c>
    </row>
    <row r="11" spans="1:81">
      <c r="E11" s="278"/>
      <c r="F11" s="284"/>
      <c r="G11" s="283"/>
      <c r="H11" s="280"/>
      <c r="I11" s="146" t="s">
        <v>581</v>
      </c>
      <c r="J11" s="29" t="s">
        <v>582</v>
      </c>
      <c r="K11" s="140" t="s">
        <v>583</v>
      </c>
      <c r="L11" s="29" t="s">
        <v>584</v>
      </c>
    </row>
    <row r="12" spans="1:81">
      <c r="E12" s="278"/>
      <c r="F12" s="284"/>
      <c r="G12" s="283"/>
      <c r="H12" s="280"/>
      <c r="I12" s="145" t="s">
        <v>585</v>
      </c>
      <c r="J12" s="29" t="s">
        <v>586</v>
      </c>
      <c r="K12" s="140" t="s">
        <v>587</v>
      </c>
      <c r="L12" s="29" t="s">
        <v>586</v>
      </c>
    </row>
    <row r="13" spans="1:81">
      <c r="E13" s="278"/>
      <c r="F13" s="284"/>
      <c r="G13" s="283"/>
      <c r="H13" s="280"/>
      <c r="I13" s="147" t="s">
        <v>588</v>
      </c>
      <c r="J13" s="29" t="s">
        <v>589</v>
      </c>
      <c r="K13" s="140" t="s">
        <v>590</v>
      </c>
      <c r="L13" s="29" t="s">
        <v>591</v>
      </c>
    </row>
    <row r="14" spans="1:81">
      <c r="E14" s="278"/>
      <c r="F14" s="284"/>
      <c r="G14" s="283"/>
      <c r="H14" s="281"/>
      <c r="I14" s="148" t="s">
        <v>592</v>
      </c>
      <c r="J14" s="29" t="s">
        <v>593</v>
      </c>
      <c r="K14" s="140" t="s">
        <v>594</v>
      </c>
      <c r="L14" s="29" t="s">
        <v>595</v>
      </c>
    </row>
    <row r="15" spans="1:81" s="104" customFormat="1">
      <c r="E15" s="135"/>
      <c r="F15" s="163"/>
      <c r="G15" s="185"/>
      <c r="H15" s="105"/>
      <c r="I15" s="149"/>
      <c r="J15" s="106"/>
      <c r="K15" s="141"/>
      <c r="L15" s="106"/>
    </row>
    <row r="16" spans="1:81" s="36" customFormat="1" ht="18.75" customHeight="1">
      <c r="E16" s="269" t="s">
        <v>596</v>
      </c>
      <c r="F16" s="282" t="s">
        <v>597</v>
      </c>
      <c r="G16" s="270" t="s">
        <v>598</v>
      </c>
      <c r="H16" s="279" t="s">
        <v>54</v>
      </c>
      <c r="I16" s="150" t="s">
        <v>599</v>
      </c>
      <c r="J16" s="31" t="s">
        <v>600</v>
      </c>
      <c r="K16" s="142" t="s">
        <v>601</v>
      </c>
      <c r="L16" s="31" t="s">
        <v>602</v>
      </c>
    </row>
    <row r="17" spans="5:12">
      <c r="E17" s="269"/>
      <c r="F17" s="282"/>
      <c r="G17" s="270"/>
      <c r="H17" s="280"/>
      <c r="I17" s="150" t="s">
        <v>603</v>
      </c>
      <c r="J17" s="31" t="s">
        <v>604</v>
      </c>
      <c r="K17" s="142" t="s">
        <v>605</v>
      </c>
      <c r="L17" s="31" t="s">
        <v>606</v>
      </c>
    </row>
    <row r="18" spans="5:12">
      <c r="E18" s="269"/>
      <c r="F18" s="282"/>
      <c r="G18" s="270"/>
      <c r="H18" s="280"/>
      <c r="I18" s="150" t="s">
        <v>607</v>
      </c>
      <c r="J18" s="31" t="s">
        <v>608</v>
      </c>
      <c r="K18" s="142" t="s">
        <v>609</v>
      </c>
      <c r="L18" s="31" t="s">
        <v>610</v>
      </c>
    </row>
    <row r="19" spans="5:12">
      <c r="E19" s="269"/>
      <c r="F19" s="282"/>
      <c r="G19" s="270"/>
      <c r="H19" s="280"/>
      <c r="I19" s="150" t="s">
        <v>611</v>
      </c>
      <c r="J19" s="31" t="s">
        <v>612</v>
      </c>
      <c r="K19" s="142" t="s">
        <v>613</v>
      </c>
      <c r="L19" s="31" t="s">
        <v>612</v>
      </c>
    </row>
    <row r="20" spans="5:12">
      <c r="E20" s="269"/>
      <c r="F20" s="282"/>
      <c r="G20" s="270"/>
      <c r="H20" s="280"/>
      <c r="I20" s="150" t="s">
        <v>614</v>
      </c>
      <c r="J20" s="31" t="s">
        <v>615</v>
      </c>
      <c r="K20" s="142" t="s">
        <v>616</v>
      </c>
      <c r="L20" s="31" t="s">
        <v>617</v>
      </c>
    </row>
    <row r="21" spans="5:12">
      <c r="E21" s="269"/>
      <c r="F21" s="282"/>
      <c r="G21" s="270"/>
      <c r="H21" s="280"/>
      <c r="I21" s="150" t="s">
        <v>618</v>
      </c>
      <c r="J21" s="31" t="s">
        <v>619</v>
      </c>
      <c r="K21" s="142" t="s">
        <v>620</v>
      </c>
      <c r="L21" s="31" t="s">
        <v>621</v>
      </c>
    </row>
    <row r="22" spans="5:12">
      <c r="E22" s="269"/>
      <c r="F22" s="282"/>
      <c r="G22" s="270"/>
      <c r="H22" s="280"/>
      <c r="I22" s="150" t="s">
        <v>622</v>
      </c>
      <c r="J22" s="31" t="s">
        <v>623</v>
      </c>
      <c r="K22" s="142" t="s">
        <v>624</v>
      </c>
      <c r="L22" s="31" t="s">
        <v>625</v>
      </c>
    </row>
    <row r="23" spans="5:12">
      <c r="E23" s="269"/>
      <c r="F23" s="282"/>
      <c r="G23" s="270"/>
      <c r="H23" s="280"/>
      <c r="I23" s="150" t="s">
        <v>626</v>
      </c>
      <c r="J23" s="31" t="s">
        <v>627</v>
      </c>
      <c r="K23" s="142" t="s">
        <v>628</v>
      </c>
      <c r="L23" s="31" t="s">
        <v>629</v>
      </c>
    </row>
    <row r="24" spans="5:12">
      <c r="E24" s="269"/>
      <c r="F24" s="282"/>
      <c r="G24" s="270"/>
      <c r="H24" s="280"/>
      <c r="I24" s="150" t="s">
        <v>630</v>
      </c>
      <c r="J24" s="31" t="s">
        <v>631</v>
      </c>
      <c r="K24" s="142" t="s">
        <v>632</v>
      </c>
      <c r="L24" s="31" t="s">
        <v>633</v>
      </c>
    </row>
    <row r="25" spans="5:12">
      <c r="E25" s="269"/>
      <c r="F25" s="282"/>
      <c r="G25" s="270"/>
      <c r="H25" s="280"/>
      <c r="I25" s="150" t="s">
        <v>634</v>
      </c>
      <c r="J25" s="47" t="s">
        <v>635</v>
      </c>
      <c r="K25" s="142" t="s">
        <v>636</v>
      </c>
      <c r="L25" s="31" t="s">
        <v>637</v>
      </c>
    </row>
    <row r="26" spans="5:12" ht="28.5" customHeight="1">
      <c r="E26" s="269"/>
      <c r="F26" s="282"/>
      <c r="G26" s="270"/>
      <c r="H26" s="281"/>
      <c r="I26" s="150" t="s">
        <v>638</v>
      </c>
      <c r="J26" s="31" t="s">
        <v>639</v>
      </c>
      <c r="K26" s="142" t="s">
        <v>640</v>
      </c>
      <c r="L26" s="31" t="s">
        <v>641</v>
      </c>
    </row>
    <row r="27" spans="5:12">
      <c r="E27" s="136"/>
      <c r="F27" s="117"/>
      <c r="G27" s="32"/>
      <c r="H27" s="109"/>
      <c r="I27" s="151"/>
      <c r="J27" s="110"/>
      <c r="K27" s="143"/>
      <c r="L27" s="110"/>
    </row>
    <row r="28" spans="5:12" ht="19.5" customHeight="1">
      <c r="E28" s="269" t="s">
        <v>642</v>
      </c>
      <c r="F28" s="282" t="s">
        <v>643</v>
      </c>
      <c r="G28" s="270" t="s">
        <v>644</v>
      </c>
      <c r="H28" s="279" t="s">
        <v>645</v>
      </c>
      <c r="I28" s="152" t="s">
        <v>646</v>
      </c>
      <c r="J28" s="107" t="s">
        <v>647</v>
      </c>
      <c r="K28" s="138" t="s">
        <v>648</v>
      </c>
      <c r="L28" s="107" t="s">
        <v>649</v>
      </c>
    </row>
    <row r="29" spans="5:12">
      <c r="E29" s="269"/>
      <c r="F29" s="282"/>
      <c r="G29" s="270"/>
      <c r="H29" s="280"/>
      <c r="I29" s="152" t="s">
        <v>650</v>
      </c>
      <c r="J29" s="44" t="s">
        <v>651</v>
      </c>
      <c r="K29" s="138" t="s">
        <v>652</v>
      </c>
      <c r="L29" s="44" t="s">
        <v>653</v>
      </c>
    </row>
    <row r="30" spans="5:12">
      <c r="E30" s="269"/>
      <c r="F30" s="282"/>
      <c r="G30" s="270"/>
      <c r="H30" s="280"/>
      <c r="I30" s="152" t="s">
        <v>654</v>
      </c>
      <c r="J30" s="44" t="s">
        <v>655</v>
      </c>
      <c r="K30" s="138" t="s">
        <v>656</v>
      </c>
      <c r="L30" s="44" t="s">
        <v>657</v>
      </c>
    </row>
    <row r="31" spans="5:12">
      <c r="E31" s="269"/>
      <c r="F31" s="282"/>
      <c r="G31" s="270"/>
      <c r="H31" s="280"/>
      <c r="I31" s="152" t="s">
        <v>658</v>
      </c>
      <c r="J31" s="44" t="s">
        <v>659</v>
      </c>
      <c r="K31" s="138" t="s">
        <v>660</v>
      </c>
      <c r="L31" s="44" t="s">
        <v>661</v>
      </c>
    </row>
    <row r="32" spans="5:12">
      <c r="E32" s="269"/>
      <c r="F32" s="282"/>
      <c r="G32" s="270"/>
      <c r="H32" s="280"/>
      <c r="I32" s="152" t="s">
        <v>662</v>
      </c>
      <c r="J32" s="44" t="s">
        <v>663</v>
      </c>
      <c r="K32" s="138" t="s">
        <v>664</v>
      </c>
      <c r="L32" s="44" t="s">
        <v>665</v>
      </c>
    </row>
    <row r="33" spans="5:12">
      <c r="E33" s="269"/>
      <c r="F33" s="282"/>
      <c r="G33" s="270"/>
      <c r="H33" s="280"/>
      <c r="I33" s="152" t="s">
        <v>666</v>
      </c>
      <c r="J33" s="44" t="s">
        <v>667</v>
      </c>
      <c r="K33" s="138" t="s">
        <v>668</v>
      </c>
      <c r="L33" s="44" t="s">
        <v>669</v>
      </c>
    </row>
    <row r="34" spans="5:12">
      <c r="E34" s="269"/>
      <c r="F34" s="282"/>
      <c r="G34" s="270"/>
      <c r="H34" s="280"/>
      <c r="I34" s="152" t="s">
        <v>670</v>
      </c>
      <c r="J34" s="44" t="s">
        <v>671</v>
      </c>
      <c r="K34" s="138" t="s">
        <v>672</v>
      </c>
      <c r="L34" s="44" t="s">
        <v>673</v>
      </c>
    </row>
    <row r="35" spans="5:12">
      <c r="E35" s="269"/>
      <c r="F35" s="282"/>
      <c r="G35" s="270"/>
      <c r="H35" s="280"/>
      <c r="I35" s="152" t="s">
        <v>674</v>
      </c>
      <c r="J35" s="44" t="s">
        <v>675</v>
      </c>
      <c r="K35" s="138" t="s">
        <v>676</v>
      </c>
      <c r="L35" s="44" t="s">
        <v>677</v>
      </c>
    </row>
    <row r="36" spans="5:12">
      <c r="E36" s="269"/>
      <c r="F36" s="282"/>
      <c r="G36" s="270"/>
      <c r="H36" s="280"/>
      <c r="I36" s="152" t="s">
        <v>678</v>
      </c>
      <c r="J36" s="44" t="s">
        <v>679</v>
      </c>
      <c r="K36" s="138" t="s">
        <v>680</v>
      </c>
      <c r="L36" s="44" t="s">
        <v>681</v>
      </c>
    </row>
    <row r="37" spans="5:12">
      <c r="E37" s="269"/>
      <c r="F37" s="282"/>
      <c r="G37" s="270"/>
      <c r="H37" s="280"/>
      <c r="I37" s="152" t="s">
        <v>682</v>
      </c>
      <c r="J37" s="44" t="s">
        <v>683</v>
      </c>
      <c r="K37" s="138" t="s">
        <v>684</v>
      </c>
      <c r="L37" s="44" t="s">
        <v>685</v>
      </c>
    </row>
    <row r="38" spans="5:12">
      <c r="E38" s="269"/>
      <c r="F38" s="282"/>
      <c r="G38" s="270"/>
      <c r="H38" s="280"/>
      <c r="I38" s="152" t="s">
        <v>686</v>
      </c>
      <c r="J38" s="44" t="s">
        <v>687</v>
      </c>
      <c r="K38" s="138" t="s">
        <v>688</v>
      </c>
      <c r="L38" s="44" t="s">
        <v>689</v>
      </c>
    </row>
    <row r="39" spans="5:12">
      <c r="E39" s="269"/>
      <c r="F39" s="282"/>
      <c r="G39" s="270"/>
      <c r="H39" s="280"/>
      <c r="I39" s="152" t="s">
        <v>690</v>
      </c>
      <c r="J39" s="44" t="s">
        <v>691</v>
      </c>
      <c r="K39" s="138" t="s">
        <v>692</v>
      </c>
      <c r="L39" s="44" t="s">
        <v>693</v>
      </c>
    </row>
    <row r="40" spans="5:12">
      <c r="E40" s="269"/>
      <c r="F40" s="282"/>
      <c r="G40" s="270"/>
      <c r="H40" s="280"/>
      <c r="I40" s="152" t="s">
        <v>694</v>
      </c>
      <c r="J40" s="44" t="s">
        <v>695</v>
      </c>
      <c r="K40" s="138" t="s">
        <v>696</v>
      </c>
      <c r="L40" s="44" t="s">
        <v>697</v>
      </c>
    </row>
    <row r="41" spans="5:12">
      <c r="E41" s="269"/>
      <c r="F41" s="282"/>
      <c r="G41" s="270"/>
      <c r="H41" s="280"/>
      <c r="I41" s="152" t="s">
        <v>698</v>
      </c>
      <c r="J41" s="44" t="s">
        <v>699</v>
      </c>
      <c r="K41" s="138" t="s">
        <v>700</v>
      </c>
      <c r="L41" s="44" t="s">
        <v>701</v>
      </c>
    </row>
    <row r="42" spans="5:12">
      <c r="E42" s="269"/>
      <c r="F42" s="282"/>
      <c r="G42" s="270"/>
      <c r="H42" s="280"/>
      <c r="I42" s="152" t="s">
        <v>702</v>
      </c>
      <c r="J42" s="44" t="s">
        <v>703</v>
      </c>
      <c r="K42" s="138" t="s">
        <v>704</v>
      </c>
      <c r="L42" s="44" t="s">
        <v>705</v>
      </c>
    </row>
    <row r="43" spans="5:12">
      <c r="E43" s="269"/>
      <c r="F43" s="282"/>
      <c r="G43" s="270"/>
      <c r="H43" s="280"/>
      <c r="I43" s="152" t="s">
        <v>706</v>
      </c>
      <c r="J43" s="44" t="s">
        <v>707</v>
      </c>
      <c r="K43" s="138" t="s">
        <v>708</v>
      </c>
      <c r="L43" s="44" t="s">
        <v>709</v>
      </c>
    </row>
    <row r="44" spans="5:12">
      <c r="E44" s="269"/>
      <c r="F44" s="282"/>
      <c r="G44" s="270"/>
      <c r="H44" s="280"/>
      <c r="I44" s="152" t="s">
        <v>710</v>
      </c>
      <c r="J44" s="44" t="s">
        <v>711</v>
      </c>
      <c r="K44" s="138" t="s">
        <v>712</v>
      </c>
      <c r="L44" s="44" t="s">
        <v>713</v>
      </c>
    </row>
    <row r="45" spans="5:12">
      <c r="E45" s="269"/>
      <c r="F45" s="282"/>
      <c r="G45" s="270"/>
      <c r="H45" s="281"/>
      <c r="I45" s="152" t="s">
        <v>714</v>
      </c>
      <c r="J45" s="44" t="s">
        <v>715</v>
      </c>
      <c r="K45" s="138" t="s">
        <v>716</v>
      </c>
      <c r="L45" s="44" t="s">
        <v>717</v>
      </c>
    </row>
    <row r="46" spans="5:12">
      <c r="E46" s="136"/>
      <c r="F46" s="117"/>
      <c r="G46" s="32"/>
      <c r="H46" s="105"/>
      <c r="I46" s="149"/>
      <c r="J46" s="108"/>
      <c r="K46" s="161"/>
      <c r="L46" s="108"/>
    </row>
    <row r="47" spans="5:12">
      <c r="E47" s="274" t="s">
        <v>718</v>
      </c>
      <c r="F47" s="271" t="s">
        <v>719</v>
      </c>
      <c r="G47" s="270" t="s">
        <v>720</v>
      </c>
      <c r="H47" s="279" t="s">
        <v>721</v>
      </c>
      <c r="I47" s="152" t="s">
        <v>722</v>
      </c>
      <c r="J47" s="44" t="s">
        <v>723</v>
      </c>
      <c r="K47" s="138" t="s">
        <v>724</v>
      </c>
      <c r="L47" s="44" t="s">
        <v>725</v>
      </c>
    </row>
    <row r="48" spans="5:12">
      <c r="E48" s="275"/>
      <c r="F48" s="272"/>
      <c r="G48" s="270"/>
      <c r="H48" s="280"/>
      <c r="I48" s="152" t="s">
        <v>726</v>
      </c>
      <c r="J48" s="44" t="s">
        <v>727</v>
      </c>
      <c r="K48" s="138" t="s">
        <v>728</v>
      </c>
      <c r="L48" s="44" t="s">
        <v>729</v>
      </c>
    </row>
    <row r="49" spans="5:12">
      <c r="E49" s="275"/>
      <c r="F49" s="272"/>
      <c r="G49" s="270"/>
      <c r="H49" s="280"/>
      <c r="I49" s="152" t="s">
        <v>730</v>
      </c>
      <c r="J49" s="44" t="s">
        <v>731</v>
      </c>
      <c r="K49" s="138" t="s">
        <v>732</v>
      </c>
      <c r="L49" s="44" t="s">
        <v>733</v>
      </c>
    </row>
    <row r="50" spans="5:12">
      <c r="E50" s="275"/>
      <c r="F50" s="272"/>
      <c r="G50" s="270"/>
      <c r="H50" s="280"/>
      <c r="I50" s="152" t="s">
        <v>734</v>
      </c>
      <c r="J50" s="44" t="s">
        <v>735</v>
      </c>
      <c r="K50" s="138" t="s">
        <v>736</v>
      </c>
      <c r="L50" s="44" t="s">
        <v>737</v>
      </c>
    </row>
    <row r="51" spans="5:12">
      <c r="E51" s="275"/>
      <c r="F51" s="272"/>
      <c r="G51" s="270"/>
      <c r="H51" s="280"/>
      <c r="I51" s="152" t="s">
        <v>738</v>
      </c>
      <c r="J51" s="44" t="s">
        <v>739</v>
      </c>
      <c r="K51" s="138" t="s">
        <v>740</v>
      </c>
      <c r="L51" s="44" t="s">
        <v>741</v>
      </c>
    </row>
    <row r="52" spans="5:12">
      <c r="E52" s="276"/>
      <c r="F52" s="273"/>
      <c r="G52" s="270"/>
      <c r="H52" s="281"/>
      <c r="I52" s="152" t="s">
        <v>742</v>
      </c>
      <c r="J52" s="30" t="s">
        <v>743</v>
      </c>
      <c r="K52" s="138" t="s">
        <v>744</v>
      </c>
      <c r="L52" s="30" t="s">
        <v>745</v>
      </c>
    </row>
    <row r="53" spans="5:12">
      <c r="E53" s="136"/>
      <c r="F53" s="117"/>
      <c r="G53" s="32"/>
      <c r="H53" s="109"/>
      <c r="I53" s="149"/>
      <c r="J53" s="108"/>
      <c r="K53" s="161"/>
      <c r="L53" s="108"/>
    </row>
    <row r="54" spans="5:12" s="36" customFormat="1" ht="15" customHeight="1">
      <c r="E54" s="278" t="s">
        <v>746</v>
      </c>
      <c r="F54" s="277" t="s">
        <v>120</v>
      </c>
      <c r="G54" s="268" t="s">
        <v>747</v>
      </c>
      <c r="H54" s="265" t="s">
        <v>56</v>
      </c>
      <c r="I54" s="153" t="s">
        <v>748</v>
      </c>
      <c r="J54" s="122" t="s">
        <v>749</v>
      </c>
      <c r="K54" s="139" t="s">
        <v>750</v>
      </c>
      <c r="L54" s="122" t="s">
        <v>751</v>
      </c>
    </row>
    <row r="55" spans="5:12">
      <c r="E55" s="278"/>
      <c r="F55" s="277"/>
      <c r="G55" s="268"/>
      <c r="H55" s="266"/>
      <c r="I55" s="153" t="s">
        <v>752</v>
      </c>
      <c r="J55" s="44" t="s">
        <v>753</v>
      </c>
      <c r="K55" s="139" t="s">
        <v>754</v>
      </c>
      <c r="L55" s="44" t="s">
        <v>755</v>
      </c>
    </row>
    <row r="56" spans="5:12">
      <c r="E56" s="278"/>
      <c r="F56" s="277"/>
      <c r="G56" s="268"/>
      <c r="H56" s="266"/>
      <c r="I56" s="153" t="s">
        <v>756</v>
      </c>
      <c r="J56" s="44" t="s">
        <v>757</v>
      </c>
      <c r="K56" s="139" t="s">
        <v>758</v>
      </c>
      <c r="L56" s="44" t="s">
        <v>759</v>
      </c>
    </row>
    <row r="57" spans="5:12">
      <c r="E57" s="278"/>
      <c r="F57" s="277"/>
      <c r="G57" s="268"/>
      <c r="H57" s="266"/>
      <c r="I57" s="153" t="s">
        <v>760</v>
      </c>
      <c r="J57" s="44" t="s">
        <v>761</v>
      </c>
      <c r="K57" s="139" t="s">
        <v>762</v>
      </c>
      <c r="L57" s="44" t="s">
        <v>763</v>
      </c>
    </row>
    <row r="58" spans="5:12">
      <c r="E58" s="278"/>
      <c r="F58" s="277"/>
      <c r="G58" s="268"/>
      <c r="H58" s="266"/>
      <c r="I58" s="153" t="s">
        <v>764</v>
      </c>
      <c r="J58" s="44" t="s">
        <v>765</v>
      </c>
      <c r="K58" s="139" t="s">
        <v>766</v>
      </c>
      <c r="L58" s="44" t="s">
        <v>767</v>
      </c>
    </row>
    <row r="59" spans="5:12">
      <c r="E59" s="278"/>
      <c r="F59" s="277"/>
      <c r="G59" s="268"/>
      <c r="H59" s="267"/>
      <c r="I59" s="153" t="s">
        <v>768</v>
      </c>
      <c r="J59" s="44" t="s">
        <v>769</v>
      </c>
      <c r="K59" s="139" t="s">
        <v>770</v>
      </c>
      <c r="L59" s="44" t="s">
        <v>771</v>
      </c>
    </row>
    <row r="60" spans="5:12">
      <c r="E60" s="278"/>
      <c r="F60" s="277"/>
      <c r="G60" s="186"/>
      <c r="H60" s="124"/>
      <c r="I60" s="154"/>
      <c r="J60" s="125"/>
      <c r="K60" s="137"/>
      <c r="L60" s="125"/>
    </row>
    <row r="61" spans="5:12" ht="13.5" customHeight="1">
      <c r="E61" s="278"/>
      <c r="F61" s="277"/>
      <c r="G61" s="268" t="s">
        <v>772</v>
      </c>
      <c r="H61" s="265" t="s">
        <v>62</v>
      </c>
      <c r="I61" s="153" t="s">
        <v>773</v>
      </c>
      <c r="J61" s="44" t="s">
        <v>749</v>
      </c>
      <c r="K61" s="139" t="s">
        <v>774</v>
      </c>
      <c r="L61" s="44" t="s">
        <v>751</v>
      </c>
    </row>
    <row r="62" spans="5:12">
      <c r="E62" s="278"/>
      <c r="F62" s="277"/>
      <c r="G62" s="268"/>
      <c r="H62" s="266"/>
      <c r="I62" s="153" t="s">
        <v>775</v>
      </c>
      <c r="J62" s="44" t="s">
        <v>753</v>
      </c>
      <c r="K62" s="139" t="s">
        <v>776</v>
      </c>
      <c r="L62" s="44" t="s">
        <v>755</v>
      </c>
    </row>
    <row r="63" spans="5:12">
      <c r="E63" s="278"/>
      <c r="F63" s="277"/>
      <c r="G63" s="268"/>
      <c r="H63" s="266"/>
      <c r="I63" s="153" t="s">
        <v>777</v>
      </c>
      <c r="J63" s="44" t="s">
        <v>757</v>
      </c>
      <c r="K63" s="139" t="s">
        <v>778</v>
      </c>
      <c r="L63" s="44" t="s">
        <v>759</v>
      </c>
    </row>
    <row r="64" spans="5:12">
      <c r="E64" s="278"/>
      <c r="F64" s="277"/>
      <c r="G64" s="268"/>
      <c r="H64" s="266"/>
      <c r="I64" s="153" t="s">
        <v>779</v>
      </c>
      <c r="J64" s="44" t="s">
        <v>761</v>
      </c>
      <c r="K64" s="139" t="s">
        <v>780</v>
      </c>
      <c r="L64" s="44" t="s">
        <v>763</v>
      </c>
    </row>
    <row r="65" spans="5:12">
      <c r="E65" s="278"/>
      <c r="F65" s="277"/>
      <c r="G65" s="268"/>
      <c r="H65" s="266"/>
      <c r="I65" s="153" t="s">
        <v>781</v>
      </c>
      <c r="J65" s="44" t="s">
        <v>765</v>
      </c>
      <c r="K65" s="139" t="s">
        <v>782</v>
      </c>
      <c r="L65" s="44" t="s">
        <v>767</v>
      </c>
    </row>
    <row r="66" spans="5:12">
      <c r="E66" s="278"/>
      <c r="F66" s="277"/>
      <c r="G66" s="268"/>
      <c r="H66" s="267"/>
      <c r="I66" s="153" t="s">
        <v>783</v>
      </c>
      <c r="J66" s="44" t="s">
        <v>769</v>
      </c>
      <c r="K66" s="139" t="s">
        <v>784</v>
      </c>
      <c r="L66" s="44" t="s">
        <v>771</v>
      </c>
    </row>
    <row r="67" spans="5:12">
      <c r="E67" s="278"/>
      <c r="F67" s="277"/>
      <c r="G67" s="126"/>
      <c r="H67" s="124"/>
      <c r="I67" s="154"/>
      <c r="J67" s="125"/>
      <c r="K67" s="137"/>
      <c r="L67" s="125"/>
    </row>
    <row r="68" spans="5:12" ht="13.5" customHeight="1">
      <c r="E68" s="278"/>
      <c r="F68" s="277"/>
      <c r="G68" s="268" t="s">
        <v>785</v>
      </c>
      <c r="H68" s="265" t="s">
        <v>68</v>
      </c>
      <c r="I68" s="153" t="s">
        <v>786</v>
      </c>
      <c r="J68" s="44" t="s">
        <v>787</v>
      </c>
      <c r="K68" s="139" t="s">
        <v>788</v>
      </c>
      <c r="L68" s="44" t="s">
        <v>789</v>
      </c>
    </row>
    <row r="69" spans="5:12">
      <c r="E69" s="278"/>
      <c r="F69" s="277"/>
      <c r="G69" s="268"/>
      <c r="H69" s="266"/>
      <c r="I69" s="153" t="s">
        <v>790</v>
      </c>
      <c r="J69" s="44" t="s">
        <v>753</v>
      </c>
      <c r="K69" s="139" t="s">
        <v>791</v>
      </c>
      <c r="L69" s="44" t="s">
        <v>755</v>
      </c>
    </row>
    <row r="70" spans="5:12">
      <c r="E70" s="278"/>
      <c r="F70" s="277"/>
      <c r="G70" s="268"/>
      <c r="H70" s="266"/>
      <c r="I70" s="153" t="s">
        <v>792</v>
      </c>
      <c r="J70" s="44" t="s">
        <v>757</v>
      </c>
      <c r="K70" s="139" t="s">
        <v>793</v>
      </c>
      <c r="L70" s="44" t="s">
        <v>759</v>
      </c>
    </row>
    <row r="71" spans="5:12">
      <c r="E71" s="278"/>
      <c r="F71" s="277"/>
      <c r="G71" s="268"/>
      <c r="H71" s="266"/>
      <c r="I71" s="153" t="s">
        <v>794</v>
      </c>
      <c r="J71" s="44" t="s">
        <v>761</v>
      </c>
      <c r="K71" s="139" t="s">
        <v>795</v>
      </c>
      <c r="L71" s="44" t="s">
        <v>763</v>
      </c>
    </row>
    <row r="72" spans="5:12">
      <c r="E72" s="278"/>
      <c r="F72" s="277"/>
      <c r="G72" s="268"/>
      <c r="H72" s="266"/>
      <c r="I72" s="153" t="s">
        <v>796</v>
      </c>
      <c r="J72" s="44" t="s">
        <v>765</v>
      </c>
      <c r="K72" s="139" t="s">
        <v>797</v>
      </c>
      <c r="L72" s="44" t="s">
        <v>767</v>
      </c>
    </row>
    <row r="73" spans="5:12">
      <c r="E73" s="278"/>
      <c r="F73" s="277"/>
      <c r="G73" s="268"/>
      <c r="H73" s="267"/>
      <c r="I73" s="153" t="s">
        <v>798</v>
      </c>
      <c r="J73" s="44" t="s">
        <v>769</v>
      </c>
      <c r="K73" s="139" t="s">
        <v>799</v>
      </c>
      <c r="L73" s="44" t="s">
        <v>771</v>
      </c>
    </row>
    <row r="74" spans="5:12">
      <c r="E74" s="278"/>
      <c r="F74" s="277"/>
      <c r="G74" s="126"/>
      <c r="H74" s="124"/>
      <c r="I74" s="154"/>
      <c r="J74" s="125"/>
      <c r="K74" s="137"/>
      <c r="L74" s="125"/>
    </row>
    <row r="75" spans="5:12" ht="13.5" customHeight="1">
      <c r="E75" s="278"/>
      <c r="F75" s="277"/>
      <c r="G75" s="268" t="s">
        <v>800</v>
      </c>
      <c r="H75" s="265" t="s">
        <v>74</v>
      </c>
      <c r="I75" s="153" t="s">
        <v>801</v>
      </c>
      <c r="J75" s="44" t="s">
        <v>802</v>
      </c>
      <c r="K75" s="139" t="s">
        <v>803</v>
      </c>
      <c r="L75" s="44" t="s">
        <v>804</v>
      </c>
    </row>
    <row r="76" spans="5:12">
      <c r="E76" s="278"/>
      <c r="F76" s="277"/>
      <c r="G76" s="268"/>
      <c r="H76" s="266"/>
      <c r="I76" s="153" t="s">
        <v>805</v>
      </c>
      <c r="J76" s="44" t="s">
        <v>753</v>
      </c>
      <c r="K76" s="139" t="s">
        <v>806</v>
      </c>
      <c r="L76" s="44" t="s">
        <v>755</v>
      </c>
    </row>
    <row r="77" spans="5:12">
      <c r="E77" s="278"/>
      <c r="F77" s="277"/>
      <c r="G77" s="268"/>
      <c r="H77" s="266"/>
      <c r="I77" s="153" t="s">
        <v>807</v>
      </c>
      <c r="J77" s="44" t="s">
        <v>757</v>
      </c>
      <c r="K77" s="139" t="s">
        <v>808</v>
      </c>
      <c r="L77" s="44" t="s">
        <v>759</v>
      </c>
    </row>
    <row r="78" spans="5:12">
      <c r="E78" s="278"/>
      <c r="F78" s="277"/>
      <c r="G78" s="268"/>
      <c r="H78" s="266"/>
      <c r="I78" s="153" t="s">
        <v>809</v>
      </c>
      <c r="J78" s="44" t="s">
        <v>761</v>
      </c>
      <c r="K78" s="139" t="s">
        <v>810</v>
      </c>
      <c r="L78" s="44" t="s">
        <v>763</v>
      </c>
    </row>
    <row r="79" spans="5:12">
      <c r="E79" s="278"/>
      <c r="F79" s="277"/>
      <c r="G79" s="268"/>
      <c r="H79" s="266"/>
      <c r="I79" s="153" t="s">
        <v>811</v>
      </c>
      <c r="J79" s="44" t="s">
        <v>765</v>
      </c>
      <c r="K79" s="139" t="s">
        <v>812</v>
      </c>
      <c r="L79" s="44" t="s">
        <v>767</v>
      </c>
    </row>
    <row r="80" spans="5:12">
      <c r="E80" s="278"/>
      <c r="F80" s="277"/>
      <c r="G80" s="268"/>
      <c r="H80" s="267"/>
      <c r="I80" s="153" t="s">
        <v>813</v>
      </c>
      <c r="J80" s="44" t="s">
        <v>769</v>
      </c>
      <c r="K80" s="139" t="s">
        <v>814</v>
      </c>
      <c r="L80" s="44" t="s">
        <v>771</v>
      </c>
    </row>
    <row r="81" spans="5:12">
      <c r="E81" s="278"/>
      <c r="F81" s="277"/>
      <c r="G81" s="186"/>
      <c r="H81" s="124"/>
      <c r="I81" s="154"/>
      <c r="J81" s="125"/>
      <c r="K81" s="137"/>
      <c r="L81" s="125"/>
    </row>
    <row r="82" spans="5:12" ht="15" customHeight="1">
      <c r="E82" s="278"/>
      <c r="F82" s="277"/>
      <c r="G82" s="268" t="s">
        <v>815</v>
      </c>
      <c r="H82" s="265" t="s">
        <v>78</v>
      </c>
      <c r="I82" s="153" t="s">
        <v>816</v>
      </c>
      <c r="J82" s="44" t="s">
        <v>817</v>
      </c>
      <c r="K82" s="139" t="s">
        <v>818</v>
      </c>
      <c r="L82" s="44" t="s">
        <v>819</v>
      </c>
    </row>
    <row r="83" spans="5:12">
      <c r="E83" s="278"/>
      <c r="F83" s="277"/>
      <c r="G83" s="268"/>
      <c r="H83" s="266"/>
      <c r="I83" s="153" t="s">
        <v>820</v>
      </c>
      <c r="J83" s="44" t="s">
        <v>821</v>
      </c>
      <c r="K83" s="139" t="s">
        <v>822</v>
      </c>
      <c r="L83" s="44" t="s">
        <v>823</v>
      </c>
    </row>
    <row r="84" spans="5:12">
      <c r="E84" s="278"/>
      <c r="F84" s="277"/>
      <c r="G84" s="268"/>
      <c r="H84" s="266"/>
      <c r="I84" s="153" t="s">
        <v>824</v>
      </c>
      <c r="J84" s="44" t="s">
        <v>825</v>
      </c>
      <c r="K84" s="139" t="s">
        <v>826</v>
      </c>
      <c r="L84" s="44" t="s">
        <v>827</v>
      </c>
    </row>
    <row r="85" spans="5:12">
      <c r="E85" s="278"/>
      <c r="F85" s="277"/>
      <c r="G85" s="268"/>
      <c r="H85" s="266"/>
      <c r="I85" s="153" t="s">
        <v>828</v>
      </c>
      <c r="J85" s="44" t="s">
        <v>829</v>
      </c>
      <c r="K85" s="139" t="s">
        <v>830</v>
      </c>
      <c r="L85" s="44" t="s">
        <v>831</v>
      </c>
    </row>
    <row r="86" spans="5:12">
      <c r="E86" s="278"/>
      <c r="F86" s="277"/>
      <c r="G86" s="268"/>
      <c r="H86" s="266"/>
      <c r="I86" s="153" t="s">
        <v>832</v>
      </c>
      <c r="J86" s="44" t="s">
        <v>833</v>
      </c>
      <c r="K86" s="139" t="s">
        <v>834</v>
      </c>
      <c r="L86" s="44" t="s">
        <v>835</v>
      </c>
    </row>
    <row r="87" spans="5:12">
      <c r="E87" s="278"/>
      <c r="F87" s="277"/>
      <c r="G87" s="268"/>
      <c r="H87" s="266"/>
      <c r="I87" s="153" t="s">
        <v>836</v>
      </c>
      <c r="J87" s="44" t="s">
        <v>837</v>
      </c>
      <c r="K87" s="139" t="s">
        <v>838</v>
      </c>
      <c r="L87" s="44" t="s">
        <v>839</v>
      </c>
    </row>
    <row r="88" spans="5:12">
      <c r="E88" s="278"/>
      <c r="F88" s="277"/>
      <c r="G88" s="268"/>
      <c r="H88" s="266"/>
      <c r="I88" s="153" t="s">
        <v>840</v>
      </c>
      <c r="J88" s="44" t="s">
        <v>841</v>
      </c>
      <c r="K88" s="139" t="s">
        <v>842</v>
      </c>
      <c r="L88" s="44" t="s">
        <v>843</v>
      </c>
    </row>
    <row r="89" spans="5:12">
      <c r="E89" s="278"/>
      <c r="F89" s="277"/>
      <c r="G89" s="268"/>
      <c r="H89" s="266"/>
      <c r="I89" s="153" t="s">
        <v>844</v>
      </c>
      <c r="J89" s="44" t="s">
        <v>845</v>
      </c>
      <c r="K89" s="139" t="s">
        <v>846</v>
      </c>
      <c r="L89" s="44" t="s">
        <v>847</v>
      </c>
    </row>
    <row r="90" spans="5:12">
      <c r="E90" s="278"/>
      <c r="F90" s="277"/>
      <c r="G90" s="268"/>
      <c r="H90" s="267"/>
      <c r="I90" s="153" t="s">
        <v>848</v>
      </c>
      <c r="J90" s="44" t="s">
        <v>849</v>
      </c>
      <c r="K90" s="139" t="s">
        <v>850</v>
      </c>
      <c r="L90" s="44" t="s">
        <v>851</v>
      </c>
    </row>
    <row r="91" spans="5:12">
      <c r="E91" s="278"/>
      <c r="F91" s="277"/>
      <c r="G91" s="186"/>
      <c r="H91" s="124"/>
      <c r="I91" s="154"/>
      <c r="J91" s="125"/>
      <c r="K91" s="137"/>
      <c r="L91" s="125"/>
    </row>
    <row r="92" spans="5:12" ht="16.5" customHeight="1">
      <c r="E92" s="278"/>
      <c r="F92" s="277"/>
      <c r="G92" s="268" t="s">
        <v>852</v>
      </c>
      <c r="H92" s="265" t="s">
        <v>82</v>
      </c>
      <c r="I92" s="153" t="s">
        <v>853</v>
      </c>
      <c r="J92" s="44" t="s">
        <v>817</v>
      </c>
      <c r="K92" s="139" t="s">
        <v>854</v>
      </c>
      <c r="L92" s="44" t="s">
        <v>819</v>
      </c>
    </row>
    <row r="93" spans="5:12">
      <c r="E93" s="278"/>
      <c r="F93" s="277"/>
      <c r="G93" s="268"/>
      <c r="H93" s="266"/>
      <c r="I93" s="153" t="s">
        <v>855</v>
      </c>
      <c r="J93" s="44" t="s">
        <v>821</v>
      </c>
      <c r="K93" s="139" t="s">
        <v>856</v>
      </c>
      <c r="L93" s="44" t="s">
        <v>823</v>
      </c>
    </row>
    <row r="94" spans="5:12">
      <c r="E94" s="278"/>
      <c r="F94" s="277"/>
      <c r="G94" s="268"/>
      <c r="H94" s="266"/>
      <c r="I94" s="153" t="s">
        <v>857</v>
      </c>
      <c r="J94" s="44" t="s">
        <v>825</v>
      </c>
      <c r="K94" s="139" t="s">
        <v>858</v>
      </c>
      <c r="L94" s="44" t="s">
        <v>827</v>
      </c>
    </row>
    <row r="95" spans="5:12">
      <c r="E95" s="278"/>
      <c r="F95" s="277"/>
      <c r="G95" s="268"/>
      <c r="H95" s="266"/>
      <c r="I95" s="153" t="s">
        <v>859</v>
      </c>
      <c r="J95" s="44" t="s">
        <v>829</v>
      </c>
      <c r="K95" s="139" t="s">
        <v>860</v>
      </c>
      <c r="L95" s="44" t="s">
        <v>831</v>
      </c>
    </row>
    <row r="96" spans="5:12">
      <c r="E96" s="278"/>
      <c r="F96" s="277"/>
      <c r="G96" s="268"/>
      <c r="H96" s="266"/>
      <c r="I96" s="153" t="s">
        <v>861</v>
      </c>
      <c r="J96" s="44" t="s">
        <v>833</v>
      </c>
      <c r="K96" s="139" t="s">
        <v>862</v>
      </c>
      <c r="L96" s="44" t="s">
        <v>835</v>
      </c>
    </row>
    <row r="97" spans="5:12">
      <c r="E97" s="278"/>
      <c r="F97" s="277"/>
      <c r="G97" s="268"/>
      <c r="H97" s="266"/>
      <c r="I97" s="153" t="s">
        <v>863</v>
      </c>
      <c r="J97" s="44" t="s">
        <v>837</v>
      </c>
      <c r="K97" s="139" t="s">
        <v>864</v>
      </c>
      <c r="L97" s="44" t="s">
        <v>839</v>
      </c>
    </row>
    <row r="98" spans="5:12">
      <c r="E98" s="278"/>
      <c r="F98" s="277"/>
      <c r="G98" s="268"/>
      <c r="H98" s="267"/>
      <c r="I98" s="153" t="s">
        <v>865</v>
      </c>
      <c r="J98" s="44" t="s">
        <v>841</v>
      </c>
      <c r="K98" s="139" t="s">
        <v>866</v>
      </c>
      <c r="L98" s="44" t="s">
        <v>843</v>
      </c>
    </row>
    <row r="99" spans="5:12">
      <c r="E99" s="278"/>
      <c r="F99" s="277"/>
      <c r="G99" s="186"/>
      <c r="H99" s="124"/>
      <c r="I99" s="154"/>
      <c r="J99" s="125"/>
      <c r="K99" s="137"/>
      <c r="L99" s="125"/>
    </row>
    <row r="100" spans="5:12">
      <c r="E100" s="278"/>
      <c r="F100" s="277"/>
      <c r="G100" s="268" t="s">
        <v>867</v>
      </c>
      <c r="H100" s="265" t="s">
        <v>84</v>
      </c>
      <c r="I100" s="153" t="s">
        <v>868</v>
      </c>
      <c r="J100" s="131" t="s">
        <v>845</v>
      </c>
      <c r="K100" s="139" t="s">
        <v>869</v>
      </c>
      <c r="L100" s="44" t="s">
        <v>847</v>
      </c>
    </row>
    <row r="101" spans="5:12">
      <c r="E101" s="278"/>
      <c r="F101" s="277"/>
      <c r="G101" s="268"/>
      <c r="H101" s="266"/>
      <c r="I101" s="153" t="s">
        <v>870</v>
      </c>
      <c r="J101" s="44" t="s">
        <v>849</v>
      </c>
      <c r="K101" s="139" t="s">
        <v>871</v>
      </c>
      <c r="L101" s="44" t="s">
        <v>851</v>
      </c>
    </row>
    <row r="102" spans="5:12">
      <c r="E102" s="278"/>
      <c r="F102" s="277"/>
      <c r="G102" s="268"/>
      <c r="H102" s="266"/>
      <c r="I102" s="153" t="s">
        <v>872</v>
      </c>
      <c r="J102" s="44" t="s">
        <v>873</v>
      </c>
      <c r="K102" s="139" t="s">
        <v>874</v>
      </c>
      <c r="L102" s="44" t="s">
        <v>875</v>
      </c>
    </row>
    <row r="103" spans="5:12">
      <c r="E103" s="278"/>
      <c r="F103" s="277"/>
      <c r="G103" s="268"/>
      <c r="H103" s="266"/>
      <c r="I103" s="153" t="s">
        <v>876</v>
      </c>
      <c r="J103" s="44" t="s">
        <v>877</v>
      </c>
      <c r="K103" s="139" t="s">
        <v>878</v>
      </c>
      <c r="L103" s="44" t="s">
        <v>879</v>
      </c>
    </row>
    <row r="104" spans="5:12" ht="30">
      <c r="E104" s="278"/>
      <c r="F104" s="277"/>
      <c r="G104" s="268"/>
      <c r="H104" s="266"/>
      <c r="I104" s="153" t="s">
        <v>880</v>
      </c>
      <c r="J104" s="131" t="s">
        <v>881</v>
      </c>
      <c r="K104" s="139" t="s">
        <v>882</v>
      </c>
      <c r="L104" s="251" t="s">
        <v>883</v>
      </c>
    </row>
    <row r="105" spans="5:12">
      <c r="E105" s="278"/>
      <c r="F105" s="277"/>
      <c r="G105" s="268"/>
      <c r="H105" s="266"/>
      <c r="I105" s="153" t="s">
        <v>884</v>
      </c>
      <c r="J105" s="44" t="s">
        <v>885</v>
      </c>
      <c r="K105" s="139" t="s">
        <v>886</v>
      </c>
      <c r="L105" s="44" t="s">
        <v>887</v>
      </c>
    </row>
    <row r="106" spans="5:12">
      <c r="E106" s="278"/>
      <c r="F106" s="277"/>
      <c r="G106" s="268"/>
      <c r="H106" s="266"/>
      <c r="I106" s="153" t="s">
        <v>888</v>
      </c>
      <c r="J106" s="44" t="s">
        <v>889</v>
      </c>
      <c r="K106" s="139" t="s">
        <v>890</v>
      </c>
      <c r="L106" s="44" t="s">
        <v>891</v>
      </c>
    </row>
    <row r="107" spans="5:12">
      <c r="E107" s="278"/>
      <c r="F107" s="277"/>
      <c r="G107" s="268"/>
      <c r="H107" s="266"/>
      <c r="I107" s="153" t="s">
        <v>892</v>
      </c>
      <c r="J107" s="44" t="s">
        <v>893</v>
      </c>
      <c r="K107" s="139" t="s">
        <v>894</v>
      </c>
      <c r="L107" s="44" t="s">
        <v>895</v>
      </c>
    </row>
    <row r="108" spans="5:12">
      <c r="E108" s="278"/>
      <c r="F108" s="277"/>
      <c r="G108" s="268"/>
      <c r="H108" s="266"/>
      <c r="I108" s="153" t="s">
        <v>896</v>
      </c>
      <c r="J108" s="44" t="s">
        <v>897</v>
      </c>
      <c r="K108" s="139" t="s">
        <v>898</v>
      </c>
      <c r="L108" s="44" t="s">
        <v>899</v>
      </c>
    </row>
    <row r="109" spans="5:12">
      <c r="E109" s="278"/>
      <c r="F109" s="277"/>
      <c r="G109" s="268"/>
      <c r="H109" s="266"/>
      <c r="I109" s="153" t="s">
        <v>900</v>
      </c>
      <c r="J109" s="44" t="s">
        <v>901</v>
      </c>
      <c r="K109" s="139" t="s">
        <v>902</v>
      </c>
      <c r="L109" s="44" t="s">
        <v>903</v>
      </c>
    </row>
    <row r="110" spans="5:12">
      <c r="E110" s="278"/>
      <c r="F110" s="277"/>
      <c r="G110" s="268"/>
      <c r="H110" s="266"/>
      <c r="I110" s="153" t="s">
        <v>904</v>
      </c>
      <c r="J110" s="44" t="s">
        <v>905</v>
      </c>
      <c r="K110" s="139" t="s">
        <v>906</v>
      </c>
      <c r="L110" s="44" t="s">
        <v>907</v>
      </c>
    </row>
    <row r="111" spans="5:12">
      <c r="E111" s="278"/>
      <c r="F111" s="277"/>
      <c r="G111" s="268"/>
      <c r="H111" s="266"/>
      <c r="I111" s="153" t="s">
        <v>908</v>
      </c>
      <c r="J111" s="44" t="s">
        <v>909</v>
      </c>
      <c r="K111" s="139" t="s">
        <v>910</v>
      </c>
      <c r="L111" s="44" t="s">
        <v>911</v>
      </c>
    </row>
    <row r="112" spans="5:12">
      <c r="E112" s="278"/>
      <c r="F112" s="277"/>
      <c r="G112" s="268"/>
      <c r="H112" s="266"/>
      <c r="I112" s="153" t="s">
        <v>912</v>
      </c>
      <c r="J112" s="44" t="s">
        <v>913</v>
      </c>
      <c r="K112" s="139" t="s">
        <v>914</v>
      </c>
      <c r="L112" s="44" t="s">
        <v>915</v>
      </c>
    </row>
    <row r="113" spans="5:12">
      <c r="E113" s="278"/>
      <c r="F113" s="277"/>
      <c r="G113" s="268"/>
      <c r="H113" s="266"/>
      <c r="I113" s="153" t="s">
        <v>916</v>
      </c>
      <c r="J113" s="44" t="s">
        <v>917</v>
      </c>
      <c r="K113" s="139" t="s">
        <v>918</v>
      </c>
      <c r="L113" s="44" t="s">
        <v>919</v>
      </c>
    </row>
    <row r="114" spans="5:12">
      <c r="E114" s="278"/>
      <c r="F114" s="277"/>
      <c r="G114" s="268"/>
      <c r="H114" s="267"/>
      <c r="I114" s="153" t="s">
        <v>920</v>
      </c>
      <c r="J114" s="44" t="s">
        <v>921</v>
      </c>
      <c r="K114" s="139" t="s">
        <v>922</v>
      </c>
      <c r="L114" s="44" t="s">
        <v>923</v>
      </c>
    </row>
    <row r="115" spans="5:12">
      <c r="E115" s="278"/>
      <c r="F115" s="277"/>
      <c r="G115" s="186"/>
      <c r="H115" s="128"/>
      <c r="I115" s="154"/>
      <c r="J115" s="125"/>
      <c r="K115" s="137"/>
      <c r="L115" s="125"/>
    </row>
    <row r="116" spans="5:12" ht="15.75" customHeight="1">
      <c r="E116" s="278"/>
      <c r="F116" s="277"/>
      <c r="G116" s="268" t="s">
        <v>924</v>
      </c>
      <c r="H116" s="265" t="s">
        <v>88</v>
      </c>
      <c r="I116" s="153" t="s">
        <v>925</v>
      </c>
      <c r="J116" s="129" t="s">
        <v>926</v>
      </c>
      <c r="K116" s="139" t="s">
        <v>927</v>
      </c>
      <c r="L116" s="129" t="s">
        <v>928</v>
      </c>
    </row>
    <row r="117" spans="5:12">
      <c r="E117" s="278"/>
      <c r="F117" s="277"/>
      <c r="G117" s="268"/>
      <c r="H117" s="266"/>
      <c r="I117" s="153" t="s">
        <v>929</v>
      </c>
      <c r="J117" s="129" t="s">
        <v>930</v>
      </c>
      <c r="K117" s="139" t="s">
        <v>931</v>
      </c>
      <c r="L117" s="129" t="s">
        <v>932</v>
      </c>
    </row>
    <row r="118" spans="5:12">
      <c r="E118" s="278"/>
      <c r="F118" s="277"/>
      <c r="G118" s="268"/>
      <c r="H118" s="266"/>
      <c r="I118" s="153" t="s">
        <v>933</v>
      </c>
      <c r="J118" s="129" t="s">
        <v>934</v>
      </c>
      <c r="K118" s="139" t="s">
        <v>935</v>
      </c>
      <c r="L118" s="129" t="s">
        <v>936</v>
      </c>
    </row>
    <row r="119" spans="5:12">
      <c r="E119" s="278"/>
      <c r="F119" s="277"/>
      <c r="G119" s="268"/>
      <c r="H119" s="266"/>
      <c r="I119" s="153" t="s">
        <v>937</v>
      </c>
      <c r="J119" s="129" t="s">
        <v>938</v>
      </c>
      <c r="K119" s="139" t="s">
        <v>939</v>
      </c>
      <c r="L119" s="129" t="s">
        <v>940</v>
      </c>
    </row>
    <row r="120" spans="5:12" ht="30">
      <c r="E120" s="278"/>
      <c r="F120" s="277"/>
      <c r="G120" s="268"/>
      <c r="H120" s="266"/>
      <c r="I120" s="153" t="s">
        <v>941</v>
      </c>
      <c r="J120" s="129" t="s">
        <v>942</v>
      </c>
      <c r="K120" s="139" t="s">
        <v>943</v>
      </c>
      <c r="L120" s="129" t="s">
        <v>944</v>
      </c>
    </row>
    <row r="121" spans="5:12">
      <c r="E121" s="278"/>
      <c r="F121" s="277"/>
      <c r="G121" s="268"/>
      <c r="H121" s="266"/>
      <c r="I121" s="153" t="s">
        <v>945</v>
      </c>
      <c r="J121" s="44" t="s">
        <v>946</v>
      </c>
      <c r="K121" s="139" t="s">
        <v>947</v>
      </c>
      <c r="L121" s="44" t="s">
        <v>948</v>
      </c>
    </row>
    <row r="122" spans="5:12">
      <c r="E122" s="278"/>
      <c r="F122" s="277"/>
      <c r="G122" s="268"/>
      <c r="H122" s="266"/>
      <c r="I122" s="153" t="s">
        <v>949</v>
      </c>
      <c r="J122" s="44" t="s">
        <v>950</v>
      </c>
      <c r="K122" s="139" t="s">
        <v>951</v>
      </c>
      <c r="L122" s="44" t="s">
        <v>952</v>
      </c>
    </row>
    <row r="123" spans="5:12">
      <c r="E123" s="278"/>
      <c r="F123" s="277"/>
      <c r="G123" s="268"/>
      <c r="H123" s="266"/>
      <c r="I123" s="153" t="s">
        <v>953</v>
      </c>
      <c r="J123" s="44" t="s">
        <v>954</v>
      </c>
      <c r="K123" s="139" t="s">
        <v>955</v>
      </c>
      <c r="L123" s="44" t="s">
        <v>956</v>
      </c>
    </row>
    <row r="124" spans="5:12">
      <c r="E124" s="278"/>
      <c r="F124" s="277"/>
      <c r="G124" s="268"/>
      <c r="H124" s="267"/>
      <c r="I124" s="153" t="s">
        <v>957</v>
      </c>
      <c r="J124" s="44" t="s">
        <v>958</v>
      </c>
      <c r="K124" s="139" t="s">
        <v>959</v>
      </c>
      <c r="L124" s="44" t="s">
        <v>960</v>
      </c>
    </row>
    <row r="125" spans="5:12">
      <c r="E125" s="278"/>
      <c r="F125" s="277"/>
      <c r="G125" s="186"/>
      <c r="H125" s="124"/>
      <c r="I125" s="154"/>
      <c r="J125" s="125"/>
      <c r="K125" s="137"/>
      <c r="L125" s="128"/>
    </row>
    <row r="126" spans="5:12">
      <c r="E126" s="278"/>
      <c r="F126" s="277"/>
      <c r="G126" s="268" t="s">
        <v>961</v>
      </c>
      <c r="H126" s="265" t="s">
        <v>122</v>
      </c>
      <c r="I126" s="153" t="s">
        <v>962</v>
      </c>
      <c r="J126" s="44" t="s">
        <v>963</v>
      </c>
      <c r="K126" s="139" t="s">
        <v>964</v>
      </c>
      <c r="L126" s="44" t="s">
        <v>965</v>
      </c>
    </row>
    <row r="127" spans="5:12">
      <c r="E127" s="278"/>
      <c r="F127" s="277"/>
      <c r="G127" s="268"/>
      <c r="H127" s="266"/>
      <c r="I127" s="153" t="s">
        <v>966</v>
      </c>
      <c r="J127" s="44" t="s">
        <v>967</v>
      </c>
      <c r="K127" s="139" t="s">
        <v>968</v>
      </c>
      <c r="L127" s="44" t="s">
        <v>969</v>
      </c>
    </row>
    <row r="128" spans="5:12">
      <c r="E128" s="278"/>
      <c r="F128" s="277"/>
      <c r="G128" s="268"/>
      <c r="H128" s="266"/>
      <c r="I128" s="153" t="s">
        <v>970</v>
      </c>
      <c r="J128" s="44" t="s">
        <v>971</v>
      </c>
      <c r="K128" s="139" t="s">
        <v>972</v>
      </c>
      <c r="L128" s="44" t="s">
        <v>973</v>
      </c>
    </row>
    <row r="129" spans="5:12">
      <c r="E129" s="278"/>
      <c r="F129" s="277"/>
      <c r="G129" s="268"/>
      <c r="H129" s="266"/>
      <c r="I129" s="153" t="s">
        <v>974</v>
      </c>
      <c r="J129" s="44" t="s">
        <v>975</v>
      </c>
      <c r="K129" s="139" t="s">
        <v>976</v>
      </c>
      <c r="L129" s="44" t="s">
        <v>977</v>
      </c>
    </row>
    <row r="130" spans="5:12">
      <c r="E130" s="278"/>
      <c r="F130" s="277"/>
      <c r="G130" s="268"/>
      <c r="H130" s="266"/>
      <c r="I130" s="153" t="s">
        <v>978</v>
      </c>
      <c r="J130" s="44" t="s">
        <v>917</v>
      </c>
      <c r="K130" s="139" t="s">
        <v>979</v>
      </c>
      <c r="L130" s="44" t="s">
        <v>980</v>
      </c>
    </row>
    <row r="131" spans="5:12">
      <c r="E131" s="278"/>
      <c r="F131" s="277"/>
      <c r="G131" s="268"/>
      <c r="H131" s="266"/>
      <c r="I131" s="153" t="s">
        <v>981</v>
      </c>
      <c r="J131" s="44" t="s">
        <v>982</v>
      </c>
      <c r="K131" s="139" t="s">
        <v>983</v>
      </c>
      <c r="L131" s="44" t="s">
        <v>984</v>
      </c>
    </row>
    <row r="132" spans="5:12">
      <c r="E132" s="278"/>
      <c r="F132" s="277"/>
      <c r="G132" s="268"/>
      <c r="H132" s="266"/>
      <c r="I132" s="153" t="s">
        <v>985</v>
      </c>
      <c r="J132" s="44" t="s">
        <v>986</v>
      </c>
      <c r="K132" s="139" t="s">
        <v>987</v>
      </c>
      <c r="L132" s="44" t="s">
        <v>988</v>
      </c>
    </row>
    <row r="133" spans="5:12">
      <c r="E133" s="278"/>
      <c r="F133" s="277"/>
      <c r="G133" s="268"/>
      <c r="H133" s="266"/>
      <c r="I133" s="153" t="s">
        <v>989</v>
      </c>
      <c r="J133" s="44" t="s">
        <v>990</v>
      </c>
      <c r="K133" s="139" t="s">
        <v>991</v>
      </c>
      <c r="L133" s="44" t="s">
        <v>992</v>
      </c>
    </row>
    <row r="134" spans="5:12">
      <c r="E134" s="278"/>
      <c r="F134" s="277"/>
      <c r="G134" s="268"/>
      <c r="H134" s="266"/>
      <c r="I134" s="153" t="s">
        <v>993</v>
      </c>
      <c r="J134" s="44" t="s">
        <v>994</v>
      </c>
      <c r="K134" s="139" t="s">
        <v>995</v>
      </c>
      <c r="L134" s="44" t="s">
        <v>996</v>
      </c>
    </row>
    <row r="135" spans="5:12">
      <c r="E135" s="278"/>
      <c r="F135" s="277"/>
      <c r="G135" s="268"/>
      <c r="H135" s="266"/>
      <c r="I135" s="153" t="s">
        <v>997</v>
      </c>
      <c r="J135" s="44" t="s">
        <v>833</v>
      </c>
      <c r="K135" s="139" t="s">
        <v>998</v>
      </c>
      <c r="L135" s="44" t="s">
        <v>999</v>
      </c>
    </row>
    <row r="136" spans="5:12">
      <c r="E136" s="278"/>
      <c r="F136" s="277"/>
      <c r="G136" s="268"/>
      <c r="H136" s="266"/>
      <c r="I136" s="153" t="s">
        <v>1000</v>
      </c>
      <c r="J136" s="44" t="s">
        <v>1001</v>
      </c>
      <c r="K136" s="139" t="s">
        <v>1002</v>
      </c>
      <c r="L136" s="44" t="s">
        <v>1003</v>
      </c>
    </row>
    <row r="137" spans="5:12">
      <c r="E137" s="278"/>
      <c r="F137" s="277"/>
      <c r="G137" s="268"/>
      <c r="H137" s="266"/>
      <c r="I137" s="153" t="s">
        <v>1004</v>
      </c>
      <c r="J137" s="44" t="s">
        <v>1005</v>
      </c>
      <c r="K137" s="139" t="s">
        <v>1006</v>
      </c>
      <c r="L137" s="44" t="s">
        <v>1007</v>
      </c>
    </row>
    <row r="138" spans="5:12">
      <c r="E138" s="278"/>
      <c r="F138" s="277"/>
      <c r="G138" s="268"/>
      <c r="H138" s="267"/>
      <c r="I138" s="153" t="s">
        <v>1008</v>
      </c>
      <c r="J138" s="44" t="s">
        <v>1009</v>
      </c>
      <c r="K138" s="139" t="s">
        <v>1010</v>
      </c>
      <c r="L138" s="44" t="s">
        <v>1011</v>
      </c>
    </row>
    <row r="139" spans="5:12">
      <c r="E139" s="136"/>
      <c r="F139" s="117"/>
      <c r="G139" s="185"/>
      <c r="H139" s="111"/>
      <c r="I139" s="155"/>
      <c r="J139" s="111"/>
      <c r="K139" s="135"/>
      <c r="L139" s="111"/>
    </row>
    <row r="140" spans="5:12" ht="24" customHeight="1">
      <c r="E140" s="278" t="s">
        <v>1012</v>
      </c>
      <c r="F140" s="304" t="s">
        <v>1013</v>
      </c>
      <c r="G140" s="289" t="s">
        <v>1014</v>
      </c>
      <c r="H140" s="279" t="s">
        <v>127</v>
      </c>
      <c r="I140" s="152" t="s">
        <v>1015</v>
      </c>
      <c r="J140" s="45" t="s">
        <v>1016</v>
      </c>
      <c r="K140" s="138" t="s">
        <v>1017</v>
      </c>
      <c r="L140" s="46" t="s">
        <v>1018</v>
      </c>
    </row>
    <row r="141" spans="5:12">
      <c r="E141" s="278"/>
      <c r="F141" s="304"/>
      <c r="G141" s="290"/>
      <c r="H141" s="280"/>
      <c r="I141" s="152" t="s">
        <v>1019</v>
      </c>
      <c r="J141" s="29" t="s">
        <v>1020</v>
      </c>
      <c r="K141" s="138" t="s">
        <v>1021</v>
      </c>
      <c r="L141" s="29" t="s">
        <v>1022</v>
      </c>
    </row>
    <row r="142" spans="5:12">
      <c r="E142" s="278"/>
      <c r="F142" s="304"/>
      <c r="G142" s="290"/>
      <c r="H142" s="280"/>
      <c r="I142" s="152" t="s">
        <v>1023</v>
      </c>
      <c r="K142" s="138" t="s">
        <v>1024</v>
      </c>
    </row>
    <row r="143" spans="5:12">
      <c r="E143" s="278"/>
      <c r="F143" s="304"/>
      <c r="G143" s="290"/>
      <c r="H143" s="280"/>
      <c r="I143" s="152" t="s">
        <v>1025</v>
      </c>
      <c r="J143" s="31" t="s">
        <v>1026</v>
      </c>
      <c r="K143" s="138" t="s">
        <v>1027</v>
      </c>
      <c r="L143" s="31" t="s">
        <v>1028</v>
      </c>
    </row>
    <row r="144" spans="5:12">
      <c r="E144" s="278"/>
      <c r="F144" s="304"/>
      <c r="G144" s="290"/>
      <c r="H144" s="280"/>
      <c r="I144" s="152" t="s">
        <v>1029</v>
      </c>
      <c r="J144" s="31" t="s">
        <v>1030</v>
      </c>
      <c r="K144" s="138" t="s">
        <v>1031</v>
      </c>
      <c r="L144" s="31" t="s">
        <v>1032</v>
      </c>
    </row>
    <row r="145" spans="5:12">
      <c r="E145" s="278"/>
      <c r="F145" s="304"/>
      <c r="G145" s="290"/>
      <c r="H145" s="280"/>
      <c r="I145" s="152" t="s">
        <v>1033</v>
      </c>
      <c r="J145" s="31" t="s">
        <v>1034</v>
      </c>
      <c r="K145" s="138" t="s">
        <v>1035</v>
      </c>
      <c r="L145" s="31" t="s">
        <v>1036</v>
      </c>
    </row>
    <row r="146" spans="5:12">
      <c r="E146" s="278"/>
      <c r="F146" s="304"/>
      <c r="G146" s="290"/>
      <c r="H146" s="280"/>
      <c r="I146" s="152" t="s">
        <v>1037</v>
      </c>
      <c r="J146" s="31" t="s">
        <v>1038</v>
      </c>
      <c r="K146" s="138" t="s">
        <v>1039</v>
      </c>
      <c r="L146" s="31" t="s">
        <v>1040</v>
      </c>
    </row>
    <row r="147" spans="5:12">
      <c r="E147" s="278"/>
      <c r="F147" s="304"/>
      <c r="G147" s="290"/>
      <c r="H147" s="280"/>
      <c r="I147" s="152" t="s">
        <v>1041</v>
      </c>
      <c r="J147" s="31" t="s">
        <v>1042</v>
      </c>
      <c r="K147" s="138" t="s">
        <v>1043</v>
      </c>
      <c r="L147" s="31" t="s">
        <v>1044</v>
      </c>
    </row>
    <row r="148" spans="5:12">
      <c r="E148" s="278"/>
      <c r="F148" s="304"/>
      <c r="G148" s="290"/>
      <c r="H148" s="280"/>
      <c r="I148" s="152" t="s">
        <v>1045</v>
      </c>
      <c r="J148" s="31" t="s">
        <v>1046</v>
      </c>
      <c r="K148" s="138" t="s">
        <v>1047</v>
      </c>
      <c r="L148" s="31" t="s">
        <v>1048</v>
      </c>
    </row>
    <row r="149" spans="5:12" ht="30">
      <c r="E149" s="278"/>
      <c r="F149" s="304"/>
      <c r="G149" s="290"/>
      <c r="H149" s="280"/>
      <c r="I149" s="152" t="s">
        <v>1049</v>
      </c>
      <c r="J149" s="31" t="s">
        <v>1050</v>
      </c>
      <c r="K149" s="138" t="s">
        <v>1051</v>
      </c>
      <c r="L149" s="31" t="s">
        <v>1052</v>
      </c>
    </row>
    <row r="150" spans="5:12" ht="30">
      <c r="E150" s="278"/>
      <c r="F150" s="304"/>
      <c r="G150" s="290"/>
      <c r="H150" s="280"/>
      <c r="I150" s="152" t="s">
        <v>1053</v>
      </c>
      <c r="J150" s="31" t="s">
        <v>1054</v>
      </c>
      <c r="K150" s="138" t="s">
        <v>1055</v>
      </c>
      <c r="L150" s="31" t="s">
        <v>1056</v>
      </c>
    </row>
    <row r="151" spans="5:12">
      <c r="E151" s="278"/>
      <c r="F151" s="304"/>
      <c r="G151" s="290"/>
      <c r="H151" s="280"/>
      <c r="I151" s="152" t="s">
        <v>1057</v>
      </c>
      <c r="J151" s="29" t="s">
        <v>963</v>
      </c>
      <c r="K151" s="138" t="s">
        <v>1058</v>
      </c>
      <c r="L151" s="29" t="s">
        <v>1059</v>
      </c>
    </row>
    <row r="152" spans="5:12">
      <c r="E152" s="278"/>
      <c r="F152" s="304"/>
      <c r="G152" s="290"/>
      <c r="H152" s="280"/>
      <c r="I152" s="152" t="s">
        <v>1060</v>
      </c>
      <c r="J152" s="29" t="s">
        <v>967</v>
      </c>
      <c r="K152" s="138" t="s">
        <v>1061</v>
      </c>
      <c r="L152" s="29" t="s">
        <v>1062</v>
      </c>
    </row>
    <row r="153" spans="5:12">
      <c r="E153" s="278"/>
      <c r="F153" s="304"/>
      <c r="G153" s="290"/>
      <c r="H153" s="280"/>
      <c r="I153" s="152" t="s">
        <v>1063</v>
      </c>
      <c r="J153" s="29" t="s">
        <v>971</v>
      </c>
      <c r="K153" s="138" t="s">
        <v>1064</v>
      </c>
      <c r="L153" s="29" t="s">
        <v>1065</v>
      </c>
    </row>
    <row r="154" spans="5:12">
      <c r="E154" s="278"/>
      <c r="F154" s="304"/>
      <c r="G154" s="290"/>
      <c r="H154" s="280"/>
      <c r="I154" s="152" t="s">
        <v>1066</v>
      </c>
      <c r="J154" s="29" t="s">
        <v>975</v>
      </c>
      <c r="K154" s="138" t="s">
        <v>1067</v>
      </c>
      <c r="L154" s="29" t="s">
        <v>977</v>
      </c>
    </row>
    <row r="155" spans="5:12">
      <c r="E155" s="278"/>
      <c r="F155" s="304"/>
      <c r="G155" s="290"/>
      <c r="H155" s="280"/>
      <c r="I155" s="152" t="s">
        <v>1068</v>
      </c>
      <c r="J155" s="29" t="s">
        <v>1069</v>
      </c>
      <c r="K155" s="138" t="s">
        <v>1070</v>
      </c>
      <c r="L155" s="29" t="s">
        <v>1071</v>
      </c>
    </row>
    <row r="156" spans="5:12">
      <c r="E156" s="278"/>
      <c r="F156" s="304"/>
      <c r="G156" s="290"/>
      <c r="H156" s="280"/>
      <c r="I156" s="152" t="s">
        <v>1072</v>
      </c>
      <c r="J156" s="29" t="s">
        <v>1073</v>
      </c>
      <c r="K156" s="138" t="s">
        <v>1074</v>
      </c>
      <c r="L156" s="29" t="s">
        <v>1075</v>
      </c>
    </row>
    <row r="157" spans="5:12">
      <c r="E157" s="278"/>
      <c r="F157" s="304"/>
      <c r="G157" s="290"/>
      <c r="H157" s="280"/>
      <c r="I157" s="152" t="s">
        <v>1076</v>
      </c>
      <c r="J157" s="29" t="s">
        <v>1077</v>
      </c>
      <c r="K157" s="138" t="s">
        <v>1078</v>
      </c>
      <c r="L157" s="29" t="s">
        <v>1079</v>
      </c>
    </row>
    <row r="158" spans="5:12">
      <c r="E158" s="278"/>
      <c r="F158" s="304"/>
      <c r="G158" s="290"/>
      <c r="H158" s="280"/>
      <c r="I158" s="152" t="s">
        <v>1080</v>
      </c>
      <c r="J158" s="29" t="s">
        <v>921</v>
      </c>
      <c r="K158" s="138" t="s">
        <v>1081</v>
      </c>
      <c r="L158" s="29" t="s">
        <v>923</v>
      </c>
    </row>
    <row r="159" spans="5:12">
      <c r="E159" s="278"/>
      <c r="F159" s="304"/>
      <c r="G159" s="290"/>
      <c r="H159" s="280"/>
      <c r="I159" s="152" t="s">
        <v>1082</v>
      </c>
      <c r="J159" s="29" t="s">
        <v>1083</v>
      </c>
      <c r="K159" s="138" t="s">
        <v>1084</v>
      </c>
      <c r="L159" s="29" t="s">
        <v>1085</v>
      </c>
    </row>
    <row r="160" spans="5:12">
      <c r="E160" s="278"/>
      <c r="F160" s="304"/>
      <c r="G160" s="290"/>
      <c r="H160" s="280"/>
      <c r="I160" s="152" t="s">
        <v>1086</v>
      </c>
      <c r="J160" s="29" t="s">
        <v>1087</v>
      </c>
      <c r="K160" s="138" t="s">
        <v>1088</v>
      </c>
      <c r="L160" s="29" t="s">
        <v>1089</v>
      </c>
    </row>
    <row r="161" spans="5:12">
      <c r="E161" s="278"/>
      <c r="F161" s="304"/>
      <c r="G161" s="290"/>
      <c r="H161" s="280"/>
      <c r="I161" s="152" t="s">
        <v>1090</v>
      </c>
      <c r="J161" s="29" t="s">
        <v>829</v>
      </c>
      <c r="K161" s="138" t="s">
        <v>1091</v>
      </c>
      <c r="L161" s="29" t="s">
        <v>829</v>
      </c>
    </row>
    <row r="162" spans="5:12">
      <c r="E162" s="278"/>
      <c r="F162" s="304"/>
      <c r="G162" s="290"/>
      <c r="H162" s="280"/>
      <c r="I162" s="152" t="s">
        <v>1092</v>
      </c>
      <c r="J162" s="31" t="s">
        <v>1093</v>
      </c>
      <c r="K162" s="138" t="s">
        <v>1094</v>
      </c>
      <c r="L162" s="31" t="s">
        <v>1095</v>
      </c>
    </row>
    <row r="163" spans="5:12" ht="30">
      <c r="E163" s="278"/>
      <c r="F163" s="304"/>
      <c r="G163" s="290"/>
      <c r="H163" s="280"/>
      <c r="I163" s="152" t="s">
        <v>1096</v>
      </c>
      <c r="J163" s="31" t="s">
        <v>1097</v>
      </c>
      <c r="K163" s="138" t="s">
        <v>1098</v>
      </c>
      <c r="L163" s="31" t="s">
        <v>1099</v>
      </c>
    </row>
    <row r="164" spans="5:12">
      <c r="E164" s="278"/>
      <c r="F164" s="304"/>
      <c r="G164" s="290"/>
      <c r="H164" s="280"/>
      <c r="I164" s="152" t="s">
        <v>1100</v>
      </c>
      <c r="J164" s="29" t="s">
        <v>1101</v>
      </c>
      <c r="K164" s="138" t="s">
        <v>1102</v>
      </c>
      <c r="L164" s="29" t="s">
        <v>1103</v>
      </c>
    </row>
    <row r="165" spans="5:12">
      <c r="E165" s="278"/>
      <c r="F165" s="304"/>
      <c r="G165" s="290"/>
      <c r="H165" s="280"/>
      <c r="I165" s="152" t="s">
        <v>1104</v>
      </c>
      <c r="J165" s="29" t="s">
        <v>757</v>
      </c>
      <c r="K165" s="138" t="s">
        <v>1105</v>
      </c>
      <c r="L165" s="29" t="s">
        <v>759</v>
      </c>
    </row>
    <row r="166" spans="5:12">
      <c r="E166" s="278"/>
      <c r="F166" s="304"/>
      <c r="G166" s="290"/>
      <c r="H166" s="280"/>
      <c r="I166" s="152" t="s">
        <v>1106</v>
      </c>
      <c r="J166" s="29" t="s">
        <v>821</v>
      </c>
      <c r="K166" s="138" t="s">
        <v>1107</v>
      </c>
      <c r="L166" s="29" t="s">
        <v>1108</v>
      </c>
    </row>
    <row r="167" spans="5:12">
      <c r="E167" s="278"/>
      <c r="F167" s="304"/>
      <c r="G167" s="290"/>
      <c r="H167" s="280"/>
      <c r="I167" s="152" t="s">
        <v>1109</v>
      </c>
      <c r="J167" s="29" t="s">
        <v>837</v>
      </c>
      <c r="K167" s="138" t="s">
        <v>1110</v>
      </c>
      <c r="L167" s="29" t="s">
        <v>839</v>
      </c>
    </row>
    <row r="168" spans="5:12">
      <c r="E168" s="278"/>
      <c r="F168" s="304"/>
      <c r="G168" s="290"/>
      <c r="H168" s="280"/>
      <c r="I168" s="152" t="s">
        <v>1111</v>
      </c>
      <c r="J168" s="29" t="s">
        <v>1112</v>
      </c>
      <c r="K168" s="138" t="s">
        <v>1113</v>
      </c>
      <c r="L168" s="29" t="s">
        <v>1114</v>
      </c>
    </row>
    <row r="169" spans="5:12">
      <c r="E169" s="278"/>
      <c r="F169" s="304"/>
      <c r="G169" s="290"/>
      <c r="H169" s="280"/>
      <c r="I169" s="152" t="s">
        <v>1115</v>
      </c>
      <c r="J169" s="29" t="s">
        <v>1116</v>
      </c>
      <c r="K169" s="138" t="s">
        <v>1117</v>
      </c>
      <c r="L169" s="29" t="s">
        <v>1118</v>
      </c>
    </row>
    <row r="170" spans="5:12">
      <c r="E170" s="278"/>
      <c r="F170" s="304"/>
      <c r="G170" s="290"/>
      <c r="H170" s="280"/>
      <c r="I170" s="152" t="s">
        <v>1119</v>
      </c>
      <c r="J170" s="29" t="s">
        <v>873</v>
      </c>
      <c r="K170" s="138" t="s">
        <v>1120</v>
      </c>
      <c r="L170" s="29" t="s">
        <v>1121</v>
      </c>
    </row>
    <row r="171" spans="5:12">
      <c r="E171" s="278"/>
      <c r="F171" s="304"/>
      <c r="G171" s="290"/>
      <c r="H171" s="280"/>
      <c r="I171" s="152" t="s">
        <v>1122</v>
      </c>
      <c r="J171" s="29" t="s">
        <v>1123</v>
      </c>
      <c r="K171" s="138" t="s">
        <v>1124</v>
      </c>
      <c r="L171" s="29" t="s">
        <v>1125</v>
      </c>
    </row>
    <row r="172" spans="5:12">
      <c r="E172" s="278"/>
      <c r="F172" s="304"/>
      <c r="G172" s="290"/>
      <c r="H172" s="280"/>
      <c r="I172" s="152" t="s">
        <v>1126</v>
      </c>
      <c r="J172" s="29" t="s">
        <v>817</v>
      </c>
      <c r="K172" s="138" t="s">
        <v>1127</v>
      </c>
      <c r="L172" s="29" t="s">
        <v>819</v>
      </c>
    </row>
    <row r="173" spans="5:12">
      <c r="E173" s="278"/>
      <c r="F173" s="304"/>
      <c r="G173" s="291"/>
      <c r="H173" s="281"/>
      <c r="I173" s="152" t="s">
        <v>1128</v>
      </c>
      <c r="J173" s="29" t="s">
        <v>1129</v>
      </c>
      <c r="K173" s="138" t="s">
        <v>1130</v>
      </c>
      <c r="L173" s="29" t="s">
        <v>1131</v>
      </c>
    </row>
    <row r="174" spans="5:12">
      <c r="E174" s="278"/>
      <c r="F174" s="304"/>
      <c r="G174" s="32"/>
      <c r="I174" s="156"/>
      <c r="J174" s="29"/>
      <c r="K174" s="142"/>
      <c r="L174" s="29"/>
    </row>
    <row r="175" spans="5:12">
      <c r="E175" s="278"/>
      <c r="F175" s="304"/>
      <c r="G175" s="270" t="s">
        <v>1132</v>
      </c>
      <c r="H175" s="279" t="s">
        <v>185</v>
      </c>
      <c r="I175" s="152" t="s">
        <v>1133</v>
      </c>
      <c r="J175" s="29" t="s">
        <v>1134</v>
      </c>
      <c r="K175" s="138" t="s">
        <v>1135</v>
      </c>
      <c r="L175" s="29" t="s">
        <v>1136</v>
      </c>
    </row>
    <row r="176" spans="5:12">
      <c r="E176" s="278"/>
      <c r="F176" s="304"/>
      <c r="G176" s="270"/>
      <c r="H176" s="280"/>
      <c r="I176" s="152" t="s">
        <v>1137</v>
      </c>
      <c r="J176" s="29" t="s">
        <v>1138</v>
      </c>
      <c r="K176" s="138" t="s">
        <v>1139</v>
      </c>
      <c r="L176" s="29" t="s">
        <v>1140</v>
      </c>
    </row>
    <row r="177" spans="5:12">
      <c r="E177" s="278"/>
      <c r="F177" s="304"/>
      <c r="G177" s="270"/>
      <c r="H177" s="281"/>
      <c r="I177" s="152" t="s">
        <v>1141</v>
      </c>
      <c r="J177" s="29" t="s">
        <v>1142</v>
      </c>
      <c r="K177" s="138" t="s">
        <v>1143</v>
      </c>
      <c r="L177" s="29" t="s">
        <v>1144</v>
      </c>
    </row>
    <row r="178" spans="5:12" s="104" customFormat="1">
      <c r="E178" s="278"/>
      <c r="F178" s="304"/>
      <c r="G178" s="185"/>
      <c r="H178" s="109"/>
      <c r="I178" s="149"/>
      <c r="J178" s="108"/>
      <c r="K178" s="141"/>
      <c r="L178" s="108"/>
    </row>
    <row r="179" spans="5:12">
      <c r="E179" s="278"/>
      <c r="F179" s="304"/>
      <c r="G179" s="130" t="s">
        <v>1145</v>
      </c>
      <c r="H179" s="164" t="s">
        <v>167</v>
      </c>
      <c r="I179" s="152" t="s">
        <v>1146</v>
      </c>
      <c r="J179" s="29" t="s">
        <v>1147</v>
      </c>
      <c r="K179" s="138" t="s">
        <v>1148</v>
      </c>
      <c r="L179" s="29" t="s">
        <v>1149</v>
      </c>
    </row>
    <row r="180" spans="5:12">
      <c r="E180" s="278"/>
      <c r="F180" s="304"/>
      <c r="G180" s="32"/>
      <c r="I180" s="145"/>
      <c r="J180" s="29"/>
      <c r="K180" s="140"/>
      <c r="L180" s="29"/>
    </row>
    <row r="181" spans="5:12" ht="30" customHeight="1">
      <c r="E181" s="278"/>
      <c r="F181" s="304"/>
      <c r="G181" s="270" t="s">
        <v>1150</v>
      </c>
      <c r="H181" s="279" t="s">
        <v>187</v>
      </c>
      <c r="I181" s="152" t="s">
        <v>1151</v>
      </c>
      <c r="J181" s="29" t="s">
        <v>1152</v>
      </c>
      <c r="K181" s="138" t="s">
        <v>1153</v>
      </c>
      <c r="L181" s="29" t="s">
        <v>1154</v>
      </c>
    </row>
    <row r="182" spans="5:12">
      <c r="E182" s="278"/>
      <c r="F182" s="304"/>
      <c r="G182" s="270"/>
      <c r="H182" s="280"/>
      <c r="I182" s="152" t="s">
        <v>1155</v>
      </c>
      <c r="J182" s="29" t="s">
        <v>1156</v>
      </c>
      <c r="K182" s="139" t="s">
        <v>1157</v>
      </c>
      <c r="L182" s="29" t="s">
        <v>1158</v>
      </c>
    </row>
    <row r="183" spans="5:12">
      <c r="E183" s="278"/>
      <c r="F183" s="304"/>
      <c r="G183" s="270"/>
      <c r="H183" s="280"/>
      <c r="I183" s="152" t="s">
        <v>1159</v>
      </c>
      <c r="J183" s="29" t="s">
        <v>1160</v>
      </c>
      <c r="K183" s="139" t="s">
        <v>1161</v>
      </c>
      <c r="L183" s="29" t="s">
        <v>1162</v>
      </c>
    </row>
    <row r="184" spans="5:12">
      <c r="E184" s="278"/>
      <c r="F184" s="304"/>
      <c r="G184" s="270"/>
      <c r="H184" s="280"/>
      <c r="I184" s="152" t="s">
        <v>1163</v>
      </c>
      <c r="J184" s="29" t="s">
        <v>1164</v>
      </c>
      <c r="K184" s="139" t="s">
        <v>1165</v>
      </c>
      <c r="L184" s="29" t="s">
        <v>1166</v>
      </c>
    </row>
    <row r="185" spans="5:12">
      <c r="E185" s="278"/>
      <c r="F185" s="304"/>
      <c r="G185" s="270"/>
      <c r="H185" s="280"/>
      <c r="I185" s="152" t="s">
        <v>1167</v>
      </c>
      <c r="J185" s="29" t="s">
        <v>1168</v>
      </c>
      <c r="K185" s="139" t="s">
        <v>1169</v>
      </c>
      <c r="L185" s="29" t="s">
        <v>1170</v>
      </c>
    </row>
    <row r="186" spans="5:12">
      <c r="E186" s="278"/>
      <c r="F186" s="304"/>
      <c r="G186" s="270"/>
      <c r="H186" s="280"/>
      <c r="I186" s="152" t="s">
        <v>1171</v>
      </c>
      <c r="J186" s="29" t="s">
        <v>1172</v>
      </c>
      <c r="K186" s="139" t="s">
        <v>1173</v>
      </c>
      <c r="L186" s="29" t="s">
        <v>1174</v>
      </c>
    </row>
    <row r="187" spans="5:12">
      <c r="E187" s="278"/>
      <c r="F187" s="304"/>
      <c r="G187" s="270"/>
      <c r="H187" s="281"/>
      <c r="I187" s="152" t="s">
        <v>1175</v>
      </c>
      <c r="J187" s="29" t="s">
        <v>1176</v>
      </c>
      <c r="K187" s="139" t="s">
        <v>1177</v>
      </c>
      <c r="L187" s="29" t="s">
        <v>1178</v>
      </c>
    </row>
    <row r="188" spans="5:12">
      <c r="E188" s="278"/>
      <c r="F188" s="117"/>
      <c r="G188" s="32"/>
      <c r="I188" s="145"/>
      <c r="K188" s="140"/>
    </row>
    <row r="189" spans="5:12" ht="45">
      <c r="E189" s="278"/>
      <c r="F189" s="304" t="s">
        <v>190</v>
      </c>
      <c r="G189" s="255" t="s">
        <v>1179</v>
      </c>
      <c r="H189" s="164" t="s">
        <v>192</v>
      </c>
      <c r="I189" s="256" t="s">
        <v>1180</v>
      </c>
      <c r="J189" s="29" t="s">
        <v>769</v>
      </c>
      <c r="K189" s="255" t="s">
        <v>1181</v>
      </c>
      <c r="L189" s="29" t="s">
        <v>1182</v>
      </c>
    </row>
    <row r="190" spans="5:12">
      <c r="E190" s="278"/>
      <c r="F190" s="304"/>
      <c r="G190" s="32"/>
      <c r="I190" s="156"/>
      <c r="J190" s="29"/>
      <c r="K190" s="142"/>
      <c r="L190" s="29"/>
    </row>
    <row r="191" spans="5:12" ht="30" customHeight="1">
      <c r="E191" s="278"/>
      <c r="F191" s="304"/>
      <c r="G191" s="270" t="s">
        <v>1183</v>
      </c>
      <c r="H191" s="279" t="s">
        <v>195</v>
      </c>
      <c r="I191" s="152" t="s">
        <v>1184</v>
      </c>
      <c r="J191" s="29" t="s">
        <v>1185</v>
      </c>
      <c r="K191" s="138" t="s">
        <v>1186</v>
      </c>
      <c r="L191" s="29"/>
    </row>
    <row r="192" spans="5:12">
      <c r="E192" s="278"/>
      <c r="F192" s="304"/>
      <c r="G192" s="270"/>
      <c r="H192" s="280"/>
      <c r="I192" s="152" t="s">
        <v>1187</v>
      </c>
      <c r="J192" s="29" t="s">
        <v>769</v>
      </c>
      <c r="K192" s="138" t="s">
        <v>1188</v>
      </c>
      <c r="L192" s="29" t="s">
        <v>1182</v>
      </c>
    </row>
    <row r="193" spans="5:12">
      <c r="E193" s="278"/>
      <c r="F193" s="304"/>
      <c r="G193" s="270"/>
      <c r="H193" s="281"/>
      <c r="I193" s="152" t="s">
        <v>1189</v>
      </c>
      <c r="J193" s="29" t="s">
        <v>1185</v>
      </c>
      <c r="K193" s="138" t="s">
        <v>1190</v>
      </c>
      <c r="L193" s="29"/>
    </row>
    <row r="194" spans="5:12">
      <c r="E194" s="278"/>
      <c r="F194" s="304"/>
      <c r="G194" s="32"/>
      <c r="I194" s="156"/>
      <c r="J194" s="29"/>
      <c r="K194" s="142"/>
      <c r="L194" s="29"/>
    </row>
    <row r="195" spans="5:12" ht="30" customHeight="1">
      <c r="E195" s="278"/>
      <c r="F195" s="304"/>
      <c r="G195" s="270" t="s">
        <v>1191</v>
      </c>
      <c r="H195" s="279" t="s">
        <v>200</v>
      </c>
      <c r="I195" s="152" t="s">
        <v>1192</v>
      </c>
      <c r="J195" s="133" t="s">
        <v>881</v>
      </c>
      <c r="K195" s="138" t="s">
        <v>1193</v>
      </c>
      <c r="L195" s="29"/>
    </row>
    <row r="196" spans="5:12">
      <c r="E196" s="278"/>
      <c r="F196" s="304"/>
      <c r="G196" s="270"/>
      <c r="H196" s="280"/>
      <c r="I196" s="152" t="s">
        <v>1194</v>
      </c>
      <c r="J196" s="29" t="s">
        <v>769</v>
      </c>
      <c r="K196" s="138" t="s">
        <v>1195</v>
      </c>
      <c r="L196" s="29" t="s">
        <v>1182</v>
      </c>
    </row>
    <row r="197" spans="5:12">
      <c r="E197" s="278"/>
      <c r="F197" s="304"/>
      <c r="G197" s="270"/>
      <c r="H197" s="281"/>
      <c r="I197" s="152" t="s">
        <v>1196</v>
      </c>
      <c r="J197" s="29" t="s">
        <v>1185</v>
      </c>
      <c r="K197" s="138" t="s">
        <v>1197</v>
      </c>
      <c r="L197" s="29" t="s">
        <v>1198</v>
      </c>
    </row>
    <row r="198" spans="5:12">
      <c r="E198" s="278"/>
      <c r="F198" s="304"/>
      <c r="G198" s="32"/>
      <c r="H198" s="132"/>
      <c r="I198" s="151"/>
      <c r="J198" s="106"/>
      <c r="K198" s="143"/>
      <c r="L198" s="29"/>
    </row>
    <row r="199" spans="5:12" ht="15" customHeight="1">
      <c r="E199" s="278"/>
      <c r="F199" s="305"/>
      <c r="G199" s="283" t="s">
        <v>1199</v>
      </c>
      <c r="H199" s="265" t="s">
        <v>204</v>
      </c>
      <c r="I199" s="153" t="s">
        <v>1200</v>
      </c>
      <c r="J199" s="44" t="s">
        <v>1201</v>
      </c>
      <c r="K199" s="139" t="s">
        <v>1202</v>
      </c>
      <c r="L199" s="44" t="s">
        <v>1203</v>
      </c>
    </row>
    <row r="200" spans="5:12" ht="30">
      <c r="E200" s="278"/>
      <c r="F200" s="305"/>
      <c r="G200" s="283"/>
      <c r="H200" s="266"/>
      <c r="I200" s="153" t="s">
        <v>1204</v>
      </c>
      <c r="J200" s="131" t="s">
        <v>1205</v>
      </c>
      <c r="K200" s="139" t="s">
        <v>1206</v>
      </c>
      <c r="L200" s="131" t="s">
        <v>1207</v>
      </c>
    </row>
    <row r="201" spans="5:12" ht="30">
      <c r="E201" s="278"/>
      <c r="F201" s="305"/>
      <c r="G201" s="283"/>
      <c r="H201" s="267"/>
      <c r="I201" s="153" t="s">
        <v>1208</v>
      </c>
      <c r="J201" s="131" t="s">
        <v>1209</v>
      </c>
      <c r="K201" s="139" t="s">
        <v>1210</v>
      </c>
      <c r="L201" s="131" t="s">
        <v>1211</v>
      </c>
    </row>
    <row r="202" spans="5:12">
      <c r="E202" s="278"/>
      <c r="F202" s="117"/>
      <c r="G202" s="123"/>
      <c r="H202" s="127"/>
      <c r="I202" s="153"/>
      <c r="J202" s="44"/>
      <c r="K202" s="139"/>
      <c r="L202" s="29"/>
    </row>
    <row r="203" spans="5:12" ht="30">
      <c r="E203" s="278"/>
      <c r="F203" s="282" t="s">
        <v>1212</v>
      </c>
      <c r="G203" s="301" t="s">
        <v>1213</v>
      </c>
      <c r="H203" s="279" t="s">
        <v>207</v>
      </c>
      <c r="I203" s="152" t="s">
        <v>1214</v>
      </c>
      <c r="J203" s="31" t="s">
        <v>1215</v>
      </c>
      <c r="K203" s="138" t="s">
        <v>1216</v>
      </c>
      <c r="L203" s="31" t="s">
        <v>1217</v>
      </c>
    </row>
    <row r="204" spans="5:12">
      <c r="E204" s="278"/>
      <c r="F204" s="282"/>
      <c r="G204" s="302"/>
      <c r="H204" s="280"/>
      <c r="I204" s="152" t="s">
        <v>1218</v>
      </c>
      <c r="J204" s="29" t="s">
        <v>1219</v>
      </c>
      <c r="K204" s="139" t="s">
        <v>1220</v>
      </c>
      <c r="L204" s="29" t="s">
        <v>1221</v>
      </c>
    </row>
    <row r="205" spans="5:12">
      <c r="E205" s="278"/>
      <c r="F205" s="282"/>
      <c r="G205" s="302"/>
      <c r="H205" s="280"/>
      <c r="I205" s="152" t="s">
        <v>1222</v>
      </c>
      <c r="J205" s="29" t="s">
        <v>1223</v>
      </c>
      <c r="K205" s="139" t="s">
        <v>1224</v>
      </c>
      <c r="L205" s="29" t="s">
        <v>1225</v>
      </c>
    </row>
    <row r="206" spans="5:12">
      <c r="E206" s="278"/>
      <c r="F206" s="282"/>
      <c r="G206" s="302"/>
      <c r="H206" s="280"/>
      <c r="I206" s="152" t="s">
        <v>1226</v>
      </c>
      <c r="J206" s="29" t="s">
        <v>1227</v>
      </c>
      <c r="K206" s="139" t="s">
        <v>1228</v>
      </c>
      <c r="L206" s="29" t="s">
        <v>1229</v>
      </c>
    </row>
    <row r="207" spans="5:12">
      <c r="E207" s="278"/>
      <c r="F207" s="282"/>
      <c r="G207" s="302"/>
      <c r="H207" s="280"/>
      <c r="I207" s="152" t="s">
        <v>1230</v>
      </c>
      <c r="J207" s="29" t="s">
        <v>1231</v>
      </c>
      <c r="K207" s="139" t="s">
        <v>1232</v>
      </c>
      <c r="L207" s="29" t="s">
        <v>1233</v>
      </c>
    </row>
    <row r="208" spans="5:12">
      <c r="E208" s="278"/>
      <c r="F208" s="282"/>
      <c r="G208" s="302"/>
      <c r="H208" s="280"/>
      <c r="I208" s="152" t="s">
        <v>1234</v>
      </c>
      <c r="J208" s="29" t="s">
        <v>1235</v>
      </c>
      <c r="K208" s="139" t="s">
        <v>1236</v>
      </c>
      <c r="L208" s="29" t="s">
        <v>1237</v>
      </c>
    </row>
    <row r="209" spans="5:12">
      <c r="E209" s="278"/>
      <c r="F209" s="282"/>
      <c r="G209" s="302"/>
      <c r="H209" s="280"/>
      <c r="I209" s="152" t="s">
        <v>1238</v>
      </c>
      <c r="J209" s="29" t="s">
        <v>1239</v>
      </c>
      <c r="K209" s="139" t="s">
        <v>1240</v>
      </c>
      <c r="L209" s="29" t="s">
        <v>1241</v>
      </c>
    </row>
    <row r="210" spans="5:12">
      <c r="E210" s="278"/>
      <c r="F210" s="282"/>
      <c r="G210" s="302"/>
      <c r="H210" s="280"/>
      <c r="I210" s="152" t="s">
        <v>1242</v>
      </c>
      <c r="J210" s="29" t="s">
        <v>1243</v>
      </c>
      <c r="K210" s="139" t="s">
        <v>1244</v>
      </c>
      <c r="L210" s="29" t="s">
        <v>1245</v>
      </c>
    </row>
    <row r="211" spans="5:12">
      <c r="E211" s="278"/>
      <c r="F211" s="282"/>
      <c r="G211" s="302"/>
      <c r="H211" s="280"/>
      <c r="I211" s="152" t="s">
        <v>1246</v>
      </c>
      <c r="J211" s="133" t="s">
        <v>1247</v>
      </c>
      <c r="K211" s="139" t="s">
        <v>1248</v>
      </c>
      <c r="L211" s="29" t="s">
        <v>1249</v>
      </c>
    </row>
    <row r="212" spans="5:12" ht="30">
      <c r="E212" s="278"/>
      <c r="F212" s="282"/>
      <c r="G212" s="302"/>
      <c r="H212" s="280"/>
      <c r="I212" s="152" t="s">
        <v>1250</v>
      </c>
      <c r="J212" s="133" t="s">
        <v>1251</v>
      </c>
      <c r="K212" s="139" t="s">
        <v>1252</v>
      </c>
      <c r="L212" s="29" t="s">
        <v>1253</v>
      </c>
    </row>
    <row r="213" spans="5:12">
      <c r="E213" s="278"/>
      <c r="F213" s="282"/>
      <c r="G213" s="302"/>
      <c r="H213" s="280"/>
      <c r="I213" s="152" t="s">
        <v>1254</v>
      </c>
      <c r="J213" s="29" t="s">
        <v>1255</v>
      </c>
      <c r="K213" s="139" t="s">
        <v>1256</v>
      </c>
      <c r="L213" s="29" t="s">
        <v>1257</v>
      </c>
    </row>
    <row r="214" spans="5:12">
      <c r="E214" s="278"/>
      <c r="F214" s="282"/>
      <c r="G214" s="302"/>
      <c r="H214" s="280"/>
      <c r="I214" s="152" t="s">
        <v>1258</v>
      </c>
      <c r="J214" s="29" t="s">
        <v>1259</v>
      </c>
      <c r="K214" s="139" t="s">
        <v>1260</v>
      </c>
      <c r="L214" s="29" t="s">
        <v>1261</v>
      </c>
    </row>
    <row r="215" spans="5:12">
      <c r="E215" s="278"/>
      <c r="F215" s="282"/>
      <c r="G215" s="302"/>
      <c r="H215" s="280"/>
      <c r="I215" s="152" t="s">
        <v>1262</v>
      </c>
      <c r="J215" s="29" t="s">
        <v>1263</v>
      </c>
      <c r="K215" s="139" t="s">
        <v>1264</v>
      </c>
      <c r="L215" s="29" t="s">
        <v>1265</v>
      </c>
    </row>
    <row r="216" spans="5:12">
      <c r="E216" s="278"/>
      <c r="F216" s="282"/>
      <c r="G216" s="302"/>
      <c r="H216" s="280"/>
      <c r="I216" s="152" t="s">
        <v>1266</v>
      </c>
      <c r="J216" s="29" t="s">
        <v>1267</v>
      </c>
      <c r="K216" s="139" t="s">
        <v>1268</v>
      </c>
      <c r="L216" s="29" t="s">
        <v>1269</v>
      </c>
    </row>
    <row r="217" spans="5:12">
      <c r="E217" s="278"/>
      <c r="F217" s="282"/>
      <c r="G217" s="302"/>
      <c r="H217" s="280"/>
      <c r="I217" s="153" t="s">
        <v>1270</v>
      </c>
      <c r="J217" s="44" t="s">
        <v>1271</v>
      </c>
      <c r="K217" s="139" t="s">
        <v>1272</v>
      </c>
      <c r="L217" s="44" t="s">
        <v>1273</v>
      </c>
    </row>
    <row r="218" spans="5:12">
      <c r="E218" s="278"/>
      <c r="F218" s="282"/>
      <c r="G218" s="302"/>
      <c r="H218" s="280"/>
      <c r="I218" s="153" t="s">
        <v>1274</v>
      </c>
      <c r="J218" s="44" t="s">
        <v>1275</v>
      </c>
      <c r="K218" s="139" t="s">
        <v>1276</v>
      </c>
      <c r="L218" s="44" t="s">
        <v>1277</v>
      </c>
    </row>
    <row r="219" spans="5:12">
      <c r="E219" s="278"/>
      <c r="F219" s="282"/>
      <c r="G219" s="303"/>
      <c r="H219" s="281"/>
      <c r="I219" s="153" t="s">
        <v>1278</v>
      </c>
      <c r="J219" s="44" t="s">
        <v>1279</v>
      </c>
      <c r="K219" s="139" t="s">
        <v>1280</v>
      </c>
      <c r="L219" s="44" t="s">
        <v>1281</v>
      </c>
    </row>
    <row r="220" spans="5:12">
      <c r="E220" s="278"/>
      <c r="F220" s="282"/>
      <c r="G220" s="32"/>
      <c r="I220" s="157"/>
      <c r="J220" s="6"/>
      <c r="K220" s="144"/>
    </row>
    <row r="221" spans="5:12" s="36" customFormat="1" ht="30" customHeight="1">
      <c r="E221" s="278"/>
      <c r="F221" s="282"/>
      <c r="G221" s="298" t="s">
        <v>1282</v>
      </c>
      <c r="H221" s="279" t="s">
        <v>312</v>
      </c>
      <c r="I221" s="158" t="s">
        <v>1283</v>
      </c>
      <c r="J221" s="45" t="s">
        <v>1284</v>
      </c>
      <c r="K221" s="162" t="s">
        <v>1285</v>
      </c>
      <c r="L221" s="45" t="s">
        <v>1286</v>
      </c>
    </row>
    <row r="222" spans="5:12" s="36" customFormat="1">
      <c r="E222" s="278"/>
      <c r="F222" s="282"/>
      <c r="G222" s="299"/>
      <c r="H222" s="280"/>
      <c r="I222" s="159" t="s">
        <v>1287</v>
      </c>
      <c r="J222" s="48" t="s">
        <v>1288</v>
      </c>
      <c r="K222" s="162" t="s">
        <v>1289</v>
      </c>
      <c r="L222" s="48" t="s">
        <v>1290</v>
      </c>
    </row>
    <row r="223" spans="5:12" s="36" customFormat="1">
      <c r="E223" s="278"/>
      <c r="F223" s="282"/>
      <c r="G223" s="299"/>
      <c r="H223" s="280"/>
      <c r="I223" s="159" t="s">
        <v>1291</v>
      </c>
      <c r="J223" s="48" t="s">
        <v>1292</v>
      </c>
      <c r="K223" s="162" t="s">
        <v>1293</v>
      </c>
      <c r="L223" s="48" t="s">
        <v>1294</v>
      </c>
    </row>
    <row r="224" spans="5:12" s="36" customFormat="1">
      <c r="E224" s="278"/>
      <c r="F224" s="282"/>
      <c r="G224" s="299"/>
      <c r="H224" s="280"/>
      <c r="I224" s="159" t="s">
        <v>1295</v>
      </c>
      <c r="J224" s="48" t="s">
        <v>1296</v>
      </c>
      <c r="K224" s="162" t="s">
        <v>1297</v>
      </c>
      <c r="L224" s="48" t="s">
        <v>1298</v>
      </c>
    </row>
    <row r="225" spans="5:12" s="36" customFormat="1">
      <c r="E225" s="278"/>
      <c r="F225" s="282"/>
      <c r="G225" s="300"/>
      <c r="H225" s="281"/>
      <c r="I225" s="159" t="s">
        <v>1299</v>
      </c>
      <c r="J225" s="48" t="s">
        <v>1300</v>
      </c>
      <c r="K225" s="162" t="s">
        <v>1301</v>
      </c>
      <c r="L225" s="48" t="s">
        <v>1302</v>
      </c>
    </row>
    <row r="226" spans="5:12">
      <c r="E226" s="278"/>
      <c r="F226" s="282"/>
      <c r="G226" s="32"/>
      <c r="I226" s="159"/>
      <c r="K226" s="162"/>
    </row>
    <row r="227" spans="5:12" s="36" customFormat="1" ht="30" customHeight="1">
      <c r="E227" s="278"/>
      <c r="F227" s="282"/>
      <c r="G227" s="298" t="s">
        <v>1303</v>
      </c>
      <c r="H227" s="265" t="s">
        <v>333</v>
      </c>
      <c r="I227" s="173" t="s">
        <v>1304</v>
      </c>
      <c r="J227" s="122" t="s">
        <v>1305</v>
      </c>
      <c r="K227" s="174" t="s">
        <v>1306</v>
      </c>
      <c r="L227" s="122" t="s">
        <v>1307</v>
      </c>
    </row>
    <row r="228" spans="5:12" s="36" customFormat="1">
      <c r="E228" s="278"/>
      <c r="F228" s="282"/>
      <c r="G228" s="299"/>
      <c r="H228" s="266"/>
      <c r="I228" s="173" t="s">
        <v>1308</v>
      </c>
      <c r="J228" s="122" t="s">
        <v>1309</v>
      </c>
      <c r="K228" s="174" t="s">
        <v>1310</v>
      </c>
      <c r="L228" s="122" t="s">
        <v>1311</v>
      </c>
    </row>
    <row r="229" spans="5:12" s="36" customFormat="1">
      <c r="E229" s="278"/>
      <c r="F229" s="282"/>
      <c r="G229" s="299"/>
      <c r="H229" s="266"/>
      <c r="I229" s="173" t="s">
        <v>1312</v>
      </c>
      <c r="J229" s="122" t="s">
        <v>1313</v>
      </c>
      <c r="K229" s="174" t="s">
        <v>1314</v>
      </c>
      <c r="L229" s="122" t="s">
        <v>1315</v>
      </c>
    </row>
    <row r="230" spans="5:12" s="36" customFormat="1">
      <c r="E230" s="278"/>
      <c r="F230" s="282"/>
      <c r="G230" s="299"/>
      <c r="H230" s="266"/>
      <c r="I230" s="173" t="s">
        <v>1316</v>
      </c>
      <c r="J230" s="122" t="s">
        <v>1317</v>
      </c>
      <c r="K230" s="174" t="s">
        <v>1318</v>
      </c>
      <c r="L230" s="122" t="s">
        <v>1319</v>
      </c>
    </row>
    <row r="231" spans="5:12" s="36" customFormat="1">
      <c r="E231" s="278"/>
      <c r="F231" s="282"/>
      <c r="G231" s="299"/>
      <c r="H231" s="266"/>
      <c r="I231" s="173" t="s">
        <v>1320</v>
      </c>
      <c r="J231" s="122" t="s">
        <v>1321</v>
      </c>
      <c r="K231" s="174" t="s">
        <v>1322</v>
      </c>
      <c r="L231" s="122" t="s">
        <v>1323</v>
      </c>
    </row>
    <row r="232" spans="5:12" s="36" customFormat="1">
      <c r="E232" s="278"/>
      <c r="F232" s="282"/>
      <c r="G232" s="299"/>
      <c r="H232" s="266"/>
      <c r="I232" s="173" t="s">
        <v>1324</v>
      </c>
      <c r="J232" s="122" t="s">
        <v>1325</v>
      </c>
      <c r="K232" s="174" t="s">
        <v>1326</v>
      </c>
      <c r="L232" s="122" t="s">
        <v>1327</v>
      </c>
    </row>
    <row r="233" spans="5:12" s="36" customFormat="1">
      <c r="E233" s="278"/>
      <c r="F233" s="282"/>
      <c r="G233" s="300"/>
      <c r="H233" s="267"/>
      <c r="I233" s="173" t="s">
        <v>1328</v>
      </c>
      <c r="J233" s="122" t="s">
        <v>1329</v>
      </c>
      <c r="K233" s="174" t="s">
        <v>1330</v>
      </c>
      <c r="L233" s="122" t="s">
        <v>1331</v>
      </c>
    </row>
    <row r="234" spans="5:12">
      <c r="E234" s="278"/>
      <c r="F234" s="117"/>
      <c r="G234" s="32"/>
      <c r="I234" s="159"/>
      <c r="K234" s="162"/>
    </row>
    <row r="235" spans="5:12" s="36" customFormat="1" ht="45" customHeight="1">
      <c r="E235" s="278"/>
      <c r="F235" s="282" t="s">
        <v>1332</v>
      </c>
      <c r="G235" s="295" t="s">
        <v>1333</v>
      </c>
      <c r="H235" s="279" t="s">
        <v>257</v>
      </c>
      <c r="I235" s="173" t="s">
        <v>1334</v>
      </c>
      <c r="J235" s="45" t="s">
        <v>1335</v>
      </c>
      <c r="K235" s="174" t="s">
        <v>1336</v>
      </c>
      <c r="L235" s="45" t="s">
        <v>1337</v>
      </c>
    </row>
    <row r="236" spans="5:12">
      <c r="E236" s="278"/>
      <c r="F236" s="282"/>
      <c r="G236" s="296"/>
      <c r="H236" s="280"/>
      <c r="I236" s="173" t="s">
        <v>1338</v>
      </c>
      <c r="J236" s="29" t="s">
        <v>1339</v>
      </c>
      <c r="K236" s="174" t="s">
        <v>1340</v>
      </c>
      <c r="L236" s="29" t="s">
        <v>1341</v>
      </c>
    </row>
    <row r="237" spans="5:12">
      <c r="E237" s="278"/>
      <c r="F237" s="282"/>
      <c r="G237" s="296"/>
      <c r="H237" s="280"/>
      <c r="I237" s="173" t="s">
        <v>1342</v>
      </c>
      <c r="J237" s="29" t="s">
        <v>893</v>
      </c>
      <c r="K237" s="174" t="s">
        <v>1343</v>
      </c>
      <c r="L237" s="29" t="s">
        <v>895</v>
      </c>
    </row>
    <row r="238" spans="5:12">
      <c r="E238" s="278"/>
      <c r="F238" s="282"/>
      <c r="G238" s="296"/>
      <c r="H238" s="280"/>
      <c r="I238" s="173" t="s">
        <v>1344</v>
      </c>
      <c r="J238" s="29" t="s">
        <v>1345</v>
      </c>
      <c r="K238" s="174" t="s">
        <v>1346</v>
      </c>
      <c r="L238" s="29" t="s">
        <v>1347</v>
      </c>
    </row>
    <row r="239" spans="5:12">
      <c r="E239" s="278"/>
      <c r="F239" s="282"/>
      <c r="G239" s="296"/>
      <c r="H239" s="280"/>
      <c r="I239" s="173" t="s">
        <v>1348</v>
      </c>
      <c r="J239" s="29" t="s">
        <v>1349</v>
      </c>
      <c r="K239" s="174" t="s">
        <v>1350</v>
      </c>
      <c r="L239" s="29" t="s">
        <v>1351</v>
      </c>
    </row>
    <row r="240" spans="5:12">
      <c r="E240" s="278"/>
      <c r="F240" s="282"/>
      <c r="G240" s="296"/>
      <c r="H240" s="280"/>
      <c r="I240" s="173" t="s">
        <v>1352</v>
      </c>
      <c r="J240" s="29" t="s">
        <v>1353</v>
      </c>
      <c r="K240" s="174" t="s">
        <v>1354</v>
      </c>
      <c r="L240" s="29" t="s">
        <v>1355</v>
      </c>
    </row>
    <row r="241" spans="5:12">
      <c r="E241" s="278"/>
      <c r="F241" s="282"/>
      <c r="G241" s="296"/>
      <c r="H241" s="280"/>
      <c r="I241" s="173" t="s">
        <v>1356</v>
      </c>
      <c r="J241" s="29" t="s">
        <v>1357</v>
      </c>
      <c r="K241" s="174" t="s">
        <v>1358</v>
      </c>
      <c r="L241" s="29" t="s">
        <v>1359</v>
      </c>
    </row>
    <row r="242" spans="5:12">
      <c r="E242" s="278"/>
      <c r="F242" s="282"/>
      <c r="G242" s="296"/>
      <c r="H242" s="280"/>
      <c r="I242" s="173" t="s">
        <v>1360</v>
      </c>
      <c r="J242" s="29" t="s">
        <v>1361</v>
      </c>
      <c r="K242" s="174" t="s">
        <v>1362</v>
      </c>
      <c r="L242" s="29" t="s">
        <v>1363</v>
      </c>
    </row>
    <row r="243" spans="5:12">
      <c r="E243" s="278"/>
      <c r="F243" s="282"/>
      <c r="G243" s="296"/>
      <c r="H243" s="280"/>
      <c r="I243" s="173" t="s">
        <v>1364</v>
      </c>
      <c r="J243" s="29" t="s">
        <v>1365</v>
      </c>
      <c r="K243" s="174" t="s">
        <v>1366</v>
      </c>
      <c r="L243" s="29" t="s">
        <v>1367</v>
      </c>
    </row>
    <row r="244" spans="5:12">
      <c r="E244" s="278"/>
      <c r="F244" s="282"/>
      <c r="G244" s="296"/>
      <c r="H244" s="280"/>
      <c r="I244" s="173" t="s">
        <v>1368</v>
      </c>
      <c r="J244" s="29" t="s">
        <v>1369</v>
      </c>
      <c r="K244" s="174" t="s">
        <v>1370</v>
      </c>
      <c r="L244" s="29" t="s">
        <v>1371</v>
      </c>
    </row>
    <row r="245" spans="5:12">
      <c r="E245" s="278"/>
      <c r="F245" s="282"/>
      <c r="G245" s="296"/>
      <c r="H245" s="280"/>
      <c r="I245" s="173" t="s">
        <v>1372</v>
      </c>
      <c r="J245" s="29" t="s">
        <v>1373</v>
      </c>
      <c r="K245" s="174" t="s">
        <v>1374</v>
      </c>
      <c r="L245" s="29" t="s">
        <v>1375</v>
      </c>
    </row>
    <row r="246" spans="5:12">
      <c r="E246" s="278"/>
      <c r="F246" s="282"/>
      <c r="G246" s="296"/>
      <c r="H246" s="280"/>
      <c r="I246" s="173" t="s">
        <v>1376</v>
      </c>
      <c r="J246" s="29" t="s">
        <v>1377</v>
      </c>
      <c r="K246" s="174" t="s">
        <v>1378</v>
      </c>
      <c r="L246" s="29" t="s">
        <v>1379</v>
      </c>
    </row>
    <row r="247" spans="5:12">
      <c r="E247" s="278"/>
      <c r="F247" s="282"/>
      <c r="G247" s="296"/>
      <c r="H247" s="280"/>
      <c r="I247" s="173" t="s">
        <v>1380</v>
      </c>
      <c r="J247" s="29" t="s">
        <v>1381</v>
      </c>
      <c r="K247" s="174" t="s">
        <v>1382</v>
      </c>
      <c r="L247" s="29" t="s">
        <v>1383</v>
      </c>
    </row>
    <row r="248" spans="5:12">
      <c r="E248" s="278"/>
      <c r="F248" s="282"/>
      <c r="G248" s="296"/>
      <c r="H248" s="280"/>
      <c r="I248" s="173" t="s">
        <v>1384</v>
      </c>
      <c r="J248" s="29" t="s">
        <v>1385</v>
      </c>
      <c r="K248" s="174" t="s">
        <v>1386</v>
      </c>
      <c r="L248" s="29" t="s">
        <v>1387</v>
      </c>
    </row>
    <row r="249" spans="5:12">
      <c r="E249" s="278"/>
      <c r="F249" s="282"/>
      <c r="G249" s="296"/>
      <c r="H249" s="280"/>
      <c r="I249" s="173" t="s">
        <v>1388</v>
      </c>
      <c r="J249" s="29" t="s">
        <v>1389</v>
      </c>
      <c r="K249" s="174" t="s">
        <v>1390</v>
      </c>
      <c r="L249" s="29" t="s">
        <v>1391</v>
      </c>
    </row>
    <row r="250" spans="5:12">
      <c r="E250" s="278"/>
      <c r="F250" s="282"/>
      <c r="G250" s="296"/>
      <c r="H250" s="280"/>
      <c r="I250" s="173" t="s">
        <v>1392</v>
      </c>
      <c r="J250" s="29" t="s">
        <v>1393</v>
      </c>
      <c r="K250" s="174" t="s">
        <v>1394</v>
      </c>
      <c r="L250" s="29" t="s">
        <v>1395</v>
      </c>
    </row>
    <row r="251" spans="5:12">
      <c r="E251" s="278"/>
      <c r="F251" s="282"/>
      <c r="G251" s="296"/>
      <c r="H251" s="280"/>
      <c r="I251" s="173" t="s">
        <v>1396</v>
      </c>
      <c r="J251" s="29" t="s">
        <v>1397</v>
      </c>
      <c r="K251" s="174" t="s">
        <v>1398</v>
      </c>
      <c r="L251" s="29" t="s">
        <v>1399</v>
      </c>
    </row>
    <row r="252" spans="5:12">
      <c r="E252" s="278"/>
      <c r="F252" s="282"/>
      <c r="G252" s="297"/>
      <c r="H252" s="281"/>
      <c r="I252" s="173" t="s">
        <v>1400</v>
      </c>
      <c r="J252" s="29" t="s">
        <v>1401</v>
      </c>
      <c r="K252" s="174" t="s">
        <v>1402</v>
      </c>
      <c r="L252" s="29" t="s">
        <v>1403</v>
      </c>
    </row>
    <row r="253" spans="5:12">
      <c r="E253" s="278"/>
      <c r="F253" s="282"/>
      <c r="G253" s="32"/>
      <c r="I253" s="145"/>
      <c r="K253" s="175"/>
    </row>
    <row r="254" spans="5:12" ht="45" customHeight="1">
      <c r="E254" s="278"/>
      <c r="F254" s="282"/>
      <c r="G254" s="268" t="s">
        <v>1404</v>
      </c>
      <c r="H254" s="265" t="s">
        <v>295</v>
      </c>
      <c r="I254" s="173" t="s">
        <v>1405</v>
      </c>
      <c r="J254" s="44" t="s">
        <v>1381</v>
      </c>
      <c r="K254" s="174" t="s">
        <v>1406</v>
      </c>
      <c r="L254" s="44" t="s">
        <v>1383</v>
      </c>
    </row>
    <row r="255" spans="5:12">
      <c r="E255" s="278"/>
      <c r="F255" s="282"/>
      <c r="G255" s="268"/>
      <c r="H255" s="266"/>
      <c r="I255" s="173"/>
      <c r="J255" s="76"/>
      <c r="K255" s="174"/>
      <c r="L255" s="76"/>
    </row>
    <row r="256" spans="5:12">
      <c r="E256" s="278"/>
      <c r="F256" s="282"/>
      <c r="G256" s="268"/>
      <c r="H256" s="266"/>
      <c r="I256" s="176" t="s">
        <v>1407</v>
      </c>
      <c r="J256" s="44" t="s">
        <v>1408</v>
      </c>
      <c r="K256" s="177" t="s">
        <v>1409</v>
      </c>
      <c r="L256" s="44" t="s">
        <v>1410</v>
      </c>
    </row>
    <row r="257" spans="5:12">
      <c r="E257" s="278"/>
      <c r="F257" s="282"/>
      <c r="G257" s="268"/>
      <c r="H257" s="267"/>
      <c r="I257" s="176" t="s">
        <v>1411</v>
      </c>
      <c r="J257" s="44" t="s">
        <v>1412</v>
      </c>
      <c r="K257" s="177" t="s">
        <v>1413</v>
      </c>
      <c r="L257" s="44" t="s">
        <v>1414</v>
      </c>
    </row>
    <row r="258" spans="5:12">
      <c r="E258" s="278"/>
      <c r="F258" s="117"/>
      <c r="G258" s="187"/>
      <c r="H258" s="127"/>
      <c r="I258" s="158"/>
      <c r="J258" s="76"/>
      <c r="K258" s="178"/>
      <c r="L258" s="76"/>
    </row>
    <row r="259" spans="5:12" ht="30" customHeight="1">
      <c r="E259" s="278"/>
      <c r="F259" s="306" t="s">
        <v>1415</v>
      </c>
      <c r="G259" s="298" t="s">
        <v>1416</v>
      </c>
      <c r="H259" s="265" t="s">
        <v>314</v>
      </c>
      <c r="I259" s="179" t="s">
        <v>1417</v>
      </c>
      <c r="J259" s="44" t="s">
        <v>1418</v>
      </c>
      <c r="K259" s="180" t="s">
        <v>1419</v>
      </c>
      <c r="L259" s="44" t="s">
        <v>1420</v>
      </c>
    </row>
    <row r="260" spans="5:12">
      <c r="E260" s="278"/>
      <c r="F260" s="306"/>
      <c r="G260" s="299"/>
      <c r="H260" s="266"/>
      <c r="I260" s="179" t="s">
        <v>1421</v>
      </c>
      <c r="J260" s="76" t="s">
        <v>1422</v>
      </c>
      <c r="K260" s="180" t="s">
        <v>1423</v>
      </c>
      <c r="L260" s="76" t="s">
        <v>1424</v>
      </c>
    </row>
    <row r="261" spans="5:12">
      <c r="E261" s="278"/>
      <c r="F261" s="306"/>
      <c r="G261" s="300"/>
      <c r="H261" s="267"/>
      <c r="I261" s="179" t="s">
        <v>1425</v>
      </c>
      <c r="J261" s="76" t="s">
        <v>1426</v>
      </c>
      <c r="K261" s="180" t="s">
        <v>1427</v>
      </c>
      <c r="L261" s="76" t="s">
        <v>1428</v>
      </c>
    </row>
    <row r="262" spans="5:12">
      <c r="E262" s="278"/>
      <c r="F262" s="306"/>
      <c r="G262" s="187"/>
      <c r="H262" s="127"/>
      <c r="I262" s="173"/>
      <c r="J262" s="76"/>
      <c r="K262" s="174"/>
      <c r="L262" s="76"/>
    </row>
    <row r="263" spans="5:12" ht="30" customHeight="1">
      <c r="E263" s="278"/>
      <c r="F263" s="306"/>
      <c r="G263" s="298" t="s">
        <v>1429</v>
      </c>
      <c r="H263" s="265" t="s">
        <v>327</v>
      </c>
      <c r="I263" s="173" t="s">
        <v>1430</v>
      </c>
      <c r="J263" s="44" t="s">
        <v>1431</v>
      </c>
      <c r="K263" s="174" t="s">
        <v>1432</v>
      </c>
      <c r="L263" s="44" t="s">
        <v>1433</v>
      </c>
    </row>
    <row r="264" spans="5:12">
      <c r="E264" s="278"/>
      <c r="F264" s="306"/>
      <c r="G264" s="299"/>
      <c r="H264" s="266"/>
      <c r="I264" s="173" t="s">
        <v>1434</v>
      </c>
      <c r="J264" s="76" t="s">
        <v>1435</v>
      </c>
      <c r="K264" s="174" t="s">
        <v>1436</v>
      </c>
      <c r="L264" s="76" t="s">
        <v>1437</v>
      </c>
    </row>
    <row r="265" spans="5:12">
      <c r="E265" s="278"/>
      <c r="F265" s="306"/>
      <c r="G265" s="299"/>
      <c r="H265" s="266"/>
      <c r="I265" s="173" t="s">
        <v>1438</v>
      </c>
      <c r="J265" s="76" t="s">
        <v>1439</v>
      </c>
      <c r="K265" s="174" t="s">
        <v>1440</v>
      </c>
      <c r="L265" s="76" t="s">
        <v>1441</v>
      </c>
    </row>
    <row r="266" spans="5:12">
      <c r="E266" s="278"/>
      <c r="F266" s="306"/>
      <c r="G266" s="299"/>
      <c r="H266" s="266"/>
      <c r="I266" s="173" t="s">
        <v>1442</v>
      </c>
      <c r="J266" s="76" t="s">
        <v>1443</v>
      </c>
      <c r="K266" s="174" t="s">
        <v>1444</v>
      </c>
      <c r="L266" s="76" t="s">
        <v>1445</v>
      </c>
    </row>
    <row r="267" spans="5:12">
      <c r="E267" s="278"/>
      <c r="F267" s="306"/>
      <c r="G267" s="299"/>
      <c r="H267" s="266"/>
      <c r="I267" s="173" t="s">
        <v>1446</v>
      </c>
      <c r="J267" s="76" t="s">
        <v>1447</v>
      </c>
      <c r="K267" s="174" t="s">
        <v>1448</v>
      </c>
      <c r="L267" s="76" t="s">
        <v>1449</v>
      </c>
    </row>
    <row r="268" spans="5:12">
      <c r="E268" s="278"/>
      <c r="F268" s="306"/>
      <c r="G268" s="300"/>
      <c r="H268" s="267"/>
      <c r="I268" s="173" t="s">
        <v>1450</v>
      </c>
      <c r="J268" s="76" t="s">
        <v>1451</v>
      </c>
      <c r="K268" s="174" t="s">
        <v>1452</v>
      </c>
      <c r="L268" s="76" t="s">
        <v>1453</v>
      </c>
    </row>
    <row r="269" spans="5:12">
      <c r="E269" s="278"/>
      <c r="F269" s="117"/>
      <c r="G269" s="187"/>
      <c r="H269" s="127"/>
      <c r="I269" s="158"/>
      <c r="J269" s="181"/>
      <c r="K269" s="178"/>
      <c r="L269" s="76"/>
    </row>
    <row r="270" spans="5:12" ht="15" customHeight="1">
      <c r="E270" s="278"/>
      <c r="F270" s="282" t="s">
        <v>1454</v>
      </c>
      <c r="G270" s="292" t="s">
        <v>1455</v>
      </c>
      <c r="H270" s="265" t="s">
        <v>330</v>
      </c>
      <c r="I270" s="158" t="s">
        <v>1456</v>
      </c>
      <c r="J270" s="122" t="s">
        <v>1457</v>
      </c>
      <c r="K270" s="178" t="s">
        <v>1458</v>
      </c>
      <c r="L270" s="184" t="s">
        <v>1459</v>
      </c>
    </row>
    <row r="271" spans="5:12">
      <c r="E271" s="278"/>
      <c r="F271" s="282"/>
      <c r="G271" s="293"/>
      <c r="H271" s="266"/>
      <c r="I271" s="158" t="s">
        <v>1460</v>
      </c>
      <c r="J271" s="181" t="s">
        <v>1461</v>
      </c>
      <c r="K271" s="178" t="s">
        <v>1462</v>
      </c>
      <c r="L271" s="76" t="s">
        <v>1463</v>
      </c>
    </row>
    <row r="272" spans="5:12">
      <c r="E272" s="278"/>
      <c r="F272" s="282"/>
      <c r="G272" s="293"/>
      <c r="H272" s="266"/>
      <c r="I272" s="158" t="s">
        <v>1464</v>
      </c>
      <c r="J272" s="181" t="s">
        <v>1465</v>
      </c>
      <c r="K272" s="178" t="s">
        <v>1466</v>
      </c>
      <c r="L272" s="76" t="s">
        <v>1467</v>
      </c>
    </row>
    <row r="273" spans="5:12">
      <c r="E273" s="278"/>
      <c r="F273" s="282"/>
      <c r="G273" s="293"/>
      <c r="H273" s="266"/>
      <c r="I273" s="158" t="s">
        <v>1468</v>
      </c>
      <c r="J273" s="181" t="s">
        <v>1469</v>
      </c>
      <c r="K273" s="178" t="s">
        <v>1470</v>
      </c>
      <c r="L273" s="76" t="s">
        <v>1471</v>
      </c>
    </row>
    <row r="274" spans="5:12">
      <c r="E274" s="278"/>
      <c r="F274" s="282"/>
      <c r="G274" s="294"/>
      <c r="H274" s="267"/>
      <c r="I274" s="158" t="s">
        <v>1472</v>
      </c>
      <c r="J274" s="181" t="s">
        <v>1473</v>
      </c>
      <c r="K274" s="178" t="s">
        <v>1474</v>
      </c>
      <c r="L274" s="76" t="s">
        <v>1475</v>
      </c>
    </row>
    <row r="275" spans="5:12">
      <c r="E275" s="278"/>
      <c r="F275" s="117"/>
      <c r="G275" s="187"/>
      <c r="H275" s="182"/>
      <c r="I275" s="158"/>
      <c r="J275" s="181"/>
      <c r="K275" s="178"/>
      <c r="L275" s="76"/>
    </row>
    <row r="276" spans="5:12">
      <c r="E276" s="278"/>
      <c r="F276" s="282" t="s">
        <v>1476</v>
      </c>
      <c r="G276" s="283" t="s">
        <v>1477</v>
      </c>
      <c r="H276" s="265" t="s">
        <v>1478</v>
      </c>
      <c r="I276" s="158" t="s">
        <v>1479</v>
      </c>
      <c r="J276" s="181" t="s">
        <v>1480</v>
      </c>
      <c r="K276" s="158" t="s">
        <v>1481</v>
      </c>
      <c r="L276" s="181" t="s">
        <v>1482</v>
      </c>
    </row>
    <row r="277" spans="5:12">
      <c r="E277" s="278"/>
      <c r="F277" s="282"/>
      <c r="G277" s="283"/>
      <c r="H277" s="266"/>
      <c r="I277" s="158" t="s">
        <v>1483</v>
      </c>
      <c r="J277" s="181" t="s">
        <v>1484</v>
      </c>
      <c r="K277" s="158" t="s">
        <v>1485</v>
      </c>
      <c r="L277" s="181" t="s">
        <v>1486</v>
      </c>
    </row>
    <row r="278" spans="5:12">
      <c r="E278" s="278"/>
      <c r="F278" s="282"/>
      <c r="G278" s="283"/>
      <c r="H278" s="266"/>
      <c r="I278" s="158" t="s">
        <v>1487</v>
      </c>
      <c r="J278" s="76" t="s">
        <v>1488</v>
      </c>
      <c r="K278" s="158" t="s">
        <v>1489</v>
      </c>
      <c r="L278" s="76" t="s">
        <v>1490</v>
      </c>
    </row>
    <row r="279" spans="5:12">
      <c r="E279" s="278"/>
      <c r="F279" s="282"/>
      <c r="G279" s="283"/>
      <c r="H279" s="267"/>
      <c r="I279" s="158" t="s">
        <v>1491</v>
      </c>
      <c r="J279" s="76" t="s">
        <v>1492</v>
      </c>
      <c r="K279" s="158" t="s">
        <v>1493</v>
      </c>
      <c r="L279" s="76" t="s">
        <v>1494</v>
      </c>
    </row>
    <row r="280" spans="5:12">
      <c r="E280" s="278"/>
      <c r="F280" s="117"/>
      <c r="G280" s="187"/>
      <c r="H280" s="181"/>
      <c r="I280" s="158"/>
      <c r="J280" s="181"/>
      <c r="K280" s="178"/>
      <c r="L280" s="76"/>
    </row>
    <row r="281" spans="5:12" s="36" customFormat="1" ht="30" customHeight="1">
      <c r="E281" s="278"/>
      <c r="F281" s="282" t="s">
        <v>1495</v>
      </c>
      <c r="G281" s="292" t="s">
        <v>1496</v>
      </c>
      <c r="H281" s="265" t="s">
        <v>335</v>
      </c>
      <c r="I281" s="173" t="s">
        <v>1497</v>
      </c>
      <c r="J281" s="122" t="s">
        <v>1498</v>
      </c>
      <c r="K281" s="174" t="s">
        <v>1499</v>
      </c>
      <c r="L281" s="122" t="s">
        <v>1500</v>
      </c>
    </row>
    <row r="282" spans="5:12">
      <c r="E282" s="278"/>
      <c r="F282" s="282"/>
      <c r="G282" s="293"/>
      <c r="H282" s="266"/>
      <c r="I282" s="173" t="s">
        <v>1501</v>
      </c>
      <c r="J282" s="44" t="s">
        <v>1502</v>
      </c>
      <c r="K282" s="174" t="s">
        <v>1503</v>
      </c>
      <c r="L282" s="44" t="s">
        <v>1504</v>
      </c>
    </row>
    <row r="283" spans="5:12">
      <c r="E283" s="278"/>
      <c r="F283" s="282"/>
      <c r="G283" s="293"/>
      <c r="H283" s="266"/>
      <c r="I283" s="173" t="s">
        <v>1505</v>
      </c>
      <c r="J283" s="44" t="s">
        <v>1506</v>
      </c>
      <c r="K283" s="174" t="s">
        <v>1507</v>
      </c>
      <c r="L283" s="44" t="s">
        <v>1508</v>
      </c>
    </row>
    <row r="284" spans="5:12">
      <c r="E284" s="278"/>
      <c r="F284" s="282"/>
      <c r="G284" s="293"/>
      <c r="H284" s="266"/>
      <c r="I284" s="173" t="s">
        <v>1509</v>
      </c>
      <c r="J284" s="44" t="s">
        <v>1510</v>
      </c>
      <c r="K284" s="174" t="s">
        <v>1511</v>
      </c>
      <c r="L284" s="44" t="s">
        <v>1512</v>
      </c>
    </row>
    <row r="285" spans="5:12">
      <c r="E285" s="278"/>
      <c r="F285" s="282"/>
      <c r="G285" s="293"/>
      <c r="H285" s="266"/>
      <c r="I285" s="173" t="s">
        <v>1513</v>
      </c>
      <c r="J285" s="44" t="s">
        <v>1514</v>
      </c>
      <c r="K285" s="174" t="s">
        <v>1515</v>
      </c>
      <c r="L285" s="44" t="s">
        <v>1516</v>
      </c>
    </row>
    <row r="286" spans="5:12">
      <c r="E286" s="278"/>
      <c r="F286" s="282"/>
      <c r="G286" s="293"/>
      <c r="H286" s="266"/>
      <c r="I286" s="173" t="s">
        <v>1517</v>
      </c>
      <c r="J286" s="44" t="s">
        <v>1518</v>
      </c>
      <c r="K286" s="174" t="s">
        <v>1519</v>
      </c>
      <c r="L286" s="44" t="s">
        <v>1520</v>
      </c>
    </row>
    <row r="287" spans="5:12">
      <c r="E287" s="278"/>
      <c r="F287" s="282"/>
      <c r="G287" s="293"/>
      <c r="H287" s="266"/>
      <c r="I287" s="173" t="s">
        <v>1521</v>
      </c>
      <c r="J287" s="44" t="s">
        <v>1522</v>
      </c>
      <c r="K287" s="174" t="s">
        <v>1523</v>
      </c>
      <c r="L287" s="44" t="s">
        <v>1524</v>
      </c>
    </row>
    <row r="288" spans="5:12">
      <c r="E288" s="278"/>
      <c r="F288" s="282"/>
      <c r="G288" s="293"/>
      <c r="H288" s="266"/>
      <c r="I288" s="173" t="s">
        <v>1525</v>
      </c>
      <c r="J288" s="44" t="s">
        <v>1526</v>
      </c>
      <c r="K288" s="174" t="s">
        <v>1527</v>
      </c>
      <c r="L288" s="44" t="s">
        <v>1528</v>
      </c>
    </row>
    <row r="289" spans="5:12">
      <c r="E289" s="278"/>
      <c r="F289" s="282"/>
      <c r="G289" s="293"/>
      <c r="H289" s="266"/>
      <c r="I289" s="173" t="s">
        <v>1529</v>
      </c>
      <c r="J289" s="44" t="s">
        <v>1530</v>
      </c>
      <c r="K289" s="174" t="s">
        <v>1531</v>
      </c>
      <c r="L289" s="44" t="s">
        <v>1532</v>
      </c>
    </row>
    <row r="290" spans="5:12">
      <c r="E290" s="278"/>
      <c r="F290" s="282"/>
      <c r="G290" s="293"/>
      <c r="H290" s="266"/>
      <c r="I290" s="173" t="s">
        <v>1533</v>
      </c>
      <c r="J290" s="44" t="s">
        <v>1534</v>
      </c>
      <c r="K290" s="174" t="s">
        <v>1535</v>
      </c>
      <c r="L290" s="44" t="s">
        <v>1536</v>
      </c>
    </row>
    <row r="291" spans="5:12">
      <c r="E291" s="278"/>
      <c r="F291" s="282"/>
      <c r="G291" s="293"/>
      <c r="H291" s="266"/>
      <c r="I291" s="173" t="s">
        <v>1537</v>
      </c>
      <c r="J291" s="44" t="s">
        <v>1538</v>
      </c>
      <c r="K291" s="174" t="s">
        <v>1539</v>
      </c>
      <c r="L291" s="44" t="s">
        <v>1540</v>
      </c>
    </row>
    <row r="292" spans="5:12">
      <c r="E292" s="278"/>
      <c r="F292" s="282"/>
      <c r="G292" s="293"/>
      <c r="H292" s="266"/>
      <c r="I292" s="173" t="s">
        <v>1541</v>
      </c>
      <c r="J292" s="44" t="s">
        <v>1542</v>
      </c>
      <c r="K292" s="174" t="s">
        <v>1543</v>
      </c>
      <c r="L292" s="44" t="s">
        <v>1544</v>
      </c>
    </row>
    <row r="293" spans="5:12">
      <c r="E293" s="278"/>
      <c r="F293" s="282"/>
      <c r="G293" s="293"/>
      <c r="H293" s="266"/>
      <c r="I293" s="173" t="s">
        <v>1545</v>
      </c>
      <c r="J293" s="44" t="s">
        <v>1546</v>
      </c>
      <c r="K293" s="174" t="s">
        <v>1547</v>
      </c>
      <c r="L293" s="44" t="s">
        <v>1548</v>
      </c>
    </row>
    <row r="294" spans="5:12">
      <c r="E294" s="278"/>
      <c r="F294" s="282"/>
      <c r="G294" s="293"/>
      <c r="H294" s="266"/>
      <c r="I294" s="173" t="s">
        <v>1549</v>
      </c>
      <c r="J294" s="44" t="s">
        <v>1550</v>
      </c>
      <c r="K294" s="174" t="s">
        <v>1551</v>
      </c>
      <c r="L294" s="44" t="s">
        <v>1552</v>
      </c>
    </row>
    <row r="295" spans="5:12">
      <c r="E295" s="278"/>
      <c r="F295" s="282"/>
      <c r="G295" s="293"/>
      <c r="H295" s="266"/>
      <c r="I295" s="173" t="s">
        <v>1553</v>
      </c>
      <c r="J295" s="44" t="s">
        <v>1554</v>
      </c>
      <c r="K295" s="174" t="s">
        <v>1555</v>
      </c>
      <c r="L295" s="44" t="s">
        <v>1556</v>
      </c>
    </row>
    <row r="296" spans="5:12">
      <c r="E296" s="278"/>
      <c r="F296" s="282"/>
      <c r="G296" s="293"/>
      <c r="H296" s="266"/>
      <c r="I296" s="173" t="s">
        <v>1557</v>
      </c>
      <c r="J296" s="44" t="s">
        <v>1558</v>
      </c>
      <c r="K296" s="174" t="s">
        <v>1559</v>
      </c>
      <c r="L296" s="44" t="s">
        <v>1560</v>
      </c>
    </row>
    <row r="297" spans="5:12">
      <c r="E297" s="278"/>
      <c r="F297" s="282"/>
      <c r="G297" s="293"/>
      <c r="H297" s="266"/>
      <c r="I297" s="173" t="s">
        <v>1561</v>
      </c>
      <c r="J297" s="44" t="s">
        <v>1562</v>
      </c>
      <c r="K297" s="174" t="s">
        <v>1563</v>
      </c>
      <c r="L297" s="44" t="s">
        <v>1564</v>
      </c>
    </row>
    <row r="298" spans="5:12">
      <c r="E298" s="278"/>
      <c r="F298" s="282"/>
      <c r="G298" s="294"/>
      <c r="H298" s="267"/>
      <c r="I298" s="173" t="s">
        <v>1565</v>
      </c>
      <c r="J298" s="44" t="s">
        <v>1566</v>
      </c>
      <c r="K298" s="174" t="s">
        <v>1567</v>
      </c>
      <c r="L298" s="44" t="s">
        <v>1568</v>
      </c>
    </row>
    <row r="299" spans="5:12">
      <c r="F299" s="117"/>
      <c r="I299" s="100"/>
      <c r="K299" s="28"/>
    </row>
    <row r="300" spans="5:12">
      <c r="F300" s="117" t="s">
        <v>1569</v>
      </c>
      <c r="H300" s="132"/>
      <c r="I300" s="195"/>
      <c r="J300" s="196"/>
      <c r="K300" s="132"/>
      <c r="L300" s="196"/>
    </row>
    <row r="301" spans="5:12">
      <c r="H301" s="109"/>
      <c r="I301" s="109"/>
      <c r="J301" s="108"/>
      <c r="K301" s="109"/>
      <c r="L301" s="108"/>
    </row>
    <row r="302" spans="5:12">
      <c r="H302" s="109"/>
      <c r="I302" s="109"/>
      <c r="J302" s="108"/>
      <c r="K302" s="109"/>
      <c r="L302" s="108"/>
    </row>
    <row r="303" spans="5:12">
      <c r="H303" s="109"/>
      <c r="I303" s="109"/>
      <c r="J303" s="108"/>
      <c r="K303" s="109"/>
      <c r="L303" s="108"/>
    </row>
    <row r="304" spans="5:12">
      <c r="H304" s="109"/>
      <c r="I304" s="109"/>
      <c r="J304" s="108"/>
      <c r="K304" s="109"/>
      <c r="L304" s="108"/>
    </row>
    <row r="305" spans="8:12">
      <c r="H305" s="109"/>
      <c r="I305" s="109"/>
      <c r="J305" s="108"/>
      <c r="K305" s="109"/>
      <c r="L305" s="108"/>
    </row>
    <row r="306" spans="8:12">
      <c r="H306" s="109"/>
      <c r="I306" s="109"/>
      <c r="J306" s="108"/>
      <c r="K306" s="109"/>
      <c r="L306" s="108"/>
    </row>
    <row r="307" spans="8:12">
      <c r="H307" s="109"/>
      <c r="I307" s="109"/>
      <c r="J307" s="108"/>
      <c r="K307" s="109"/>
      <c r="L307" s="108"/>
    </row>
    <row r="308" spans="8:12">
      <c r="H308" s="109"/>
      <c r="I308" s="109"/>
      <c r="J308" s="108"/>
      <c r="K308" s="109"/>
      <c r="L308" s="108"/>
    </row>
    <row r="309" spans="8:12">
      <c r="H309" s="109"/>
      <c r="I309" s="108"/>
      <c r="J309" s="108"/>
      <c r="K309" s="108"/>
      <c r="L309" s="108"/>
    </row>
    <row r="310" spans="8:12">
      <c r="H310" s="109"/>
      <c r="I310" s="108"/>
      <c r="J310" s="108"/>
      <c r="K310" s="108"/>
      <c r="L310" s="108"/>
    </row>
    <row r="311" spans="8:12">
      <c r="H311" s="109"/>
      <c r="I311" s="108"/>
      <c r="J311" s="108"/>
      <c r="K311" s="108"/>
      <c r="L311" s="108"/>
    </row>
    <row r="312" spans="8:12">
      <c r="H312" s="109"/>
      <c r="I312" s="108"/>
      <c r="J312" s="108"/>
      <c r="K312" s="108"/>
      <c r="L312" s="108"/>
    </row>
    <row r="313" spans="8:12">
      <c r="H313" s="109"/>
      <c r="I313" s="108"/>
      <c r="J313" s="108"/>
      <c r="K313" s="108"/>
      <c r="L313" s="108"/>
    </row>
    <row r="314" spans="8:12">
      <c r="H314" s="109"/>
      <c r="I314" s="108"/>
      <c r="J314" s="108"/>
      <c r="K314" s="108"/>
      <c r="L314" s="108"/>
    </row>
    <row r="315" spans="8:12">
      <c r="H315" s="109"/>
      <c r="I315" s="108"/>
      <c r="J315" s="108"/>
      <c r="K315" s="108"/>
      <c r="L315" s="108"/>
    </row>
    <row r="316" spans="8:12">
      <c r="H316" s="109"/>
      <c r="I316" s="108"/>
      <c r="J316" s="108"/>
      <c r="K316" s="108"/>
      <c r="L316" s="108"/>
    </row>
    <row r="317" spans="8:12">
      <c r="H317" s="109"/>
      <c r="I317" s="108"/>
      <c r="J317" s="108"/>
      <c r="K317" s="108"/>
      <c r="L317" s="108"/>
    </row>
    <row r="318" spans="8:12">
      <c r="H318" s="109"/>
      <c r="I318" s="108"/>
      <c r="J318" s="108"/>
      <c r="K318" s="108"/>
      <c r="L318" s="108"/>
    </row>
    <row r="319" spans="8:12">
      <c r="H319" s="109"/>
      <c r="I319" s="108"/>
      <c r="J319" s="108"/>
      <c r="K319" s="108"/>
      <c r="L319" s="108"/>
    </row>
    <row r="320" spans="8:12">
      <c r="H320" s="109"/>
      <c r="I320" s="108"/>
      <c r="J320" s="108"/>
      <c r="K320" s="108"/>
      <c r="L320" s="108"/>
    </row>
    <row r="321" spans="8:12">
      <c r="H321" s="109"/>
      <c r="I321" s="108"/>
      <c r="J321" s="108"/>
      <c r="K321" s="108"/>
      <c r="L321" s="108"/>
    </row>
    <row r="322" spans="8:12">
      <c r="H322" s="109"/>
      <c r="I322" s="108"/>
      <c r="J322" s="108"/>
      <c r="K322" s="108"/>
      <c r="L322" s="108"/>
    </row>
    <row r="323" spans="8:12">
      <c r="H323" s="109"/>
      <c r="I323" s="108"/>
      <c r="J323" s="108"/>
      <c r="K323" s="108"/>
      <c r="L323" s="108"/>
    </row>
    <row r="324" spans="8:12">
      <c r="H324" s="109"/>
      <c r="I324" s="108"/>
      <c r="J324" s="108"/>
      <c r="K324" s="108"/>
      <c r="L324" s="108"/>
    </row>
    <row r="325" spans="8:12">
      <c r="H325" s="109"/>
      <c r="I325" s="108"/>
      <c r="J325" s="108"/>
      <c r="K325" s="108"/>
      <c r="L325" s="108"/>
    </row>
    <row r="326" spans="8:12">
      <c r="H326" s="109"/>
      <c r="I326" s="108"/>
      <c r="J326" s="108"/>
      <c r="K326" s="108"/>
      <c r="L326" s="108"/>
    </row>
    <row r="327" spans="8:12">
      <c r="H327" s="109"/>
      <c r="I327" s="108"/>
      <c r="J327" s="108"/>
      <c r="K327" s="108"/>
      <c r="L327" s="108"/>
    </row>
    <row r="328" spans="8:12">
      <c r="H328" s="109"/>
      <c r="I328" s="108"/>
      <c r="J328" s="108"/>
      <c r="K328" s="108"/>
      <c r="L328" s="108"/>
    </row>
    <row r="329" spans="8:12">
      <c r="H329" s="109"/>
      <c r="I329" s="108"/>
      <c r="J329" s="108"/>
      <c r="K329" s="108"/>
      <c r="L329" s="108"/>
    </row>
    <row r="330" spans="8:12">
      <c r="H330" s="109"/>
      <c r="I330" s="108"/>
      <c r="J330" s="108"/>
      <c r="K330" s="108"/>
      <c r="L330" s="108"/>
    </row>
    <row r="331" spans="8:12">
      <c r="H331" s="109"/>
      <c r="I331" s="108"/>
      <c r="J331" s="108"/>
      <c r="K331" s="108"/>
      <c r="L331" s="108"/>
    </row>
    <row r="332" spans="8:12">
      <c r="H332" s="109"/>
      <c r="I332" s="108"/>
      <c r="J332" s="108"/>
      <c r="K332" s="108"/>
      <c r="L332" s="108"/>
    </row>
    <row r="333" spans="8:12">
      <c r="H333" s="109"/>
      <c r="I333" s="108"/>
      <c r="J333" s="108"/>
      <c r="K333" s="108"/>
      <c r="L333" s="108"/>
    </row>
    <row r="334" spans="8:12">
      <c r="H334" s="109"/>
      <c r="I334" s="108"/>
      <c r="J334" s="108"/>
      <c r="K334" s="108"/>
      <c r="L334" s="108"/>
    </row>
    <row r="335" spans="8:12">
      <c r="H335" s="109"/>
      <c r="I335" s="108"/>
      <c r="J335" s="108"/>
      <c r="K335" s="108"/>
      <c r="L335" s="108"/>
    </row>
    <row r="336" spans="8:12">
      <c r="H336" s="109"/>
      <c r="I336" s="108"/>
      <c r="J336" s="108"/>
      <c r="K336" s="108"/>
      <c r="L336" s="108"/>
    </row>
    <row r="337" spans="8:12">
      <c r="H337" s="109"/>
      <c r="I337" s="108"/>
      <c r="J337" s="108"/>
      <c r="K337" s="108"/>
      <c r="L337" s="108"/>
    </row>
    <row r="338" spans="8:12">
      <c r="H338" s="109"/>
      <c r="I338" s="108"/>
      <c r="J338" s="108"/>
      <c r="K338" s="108"/>
      <c r="L338" s="108"/>
    </row>
    <row r="339" spans="8:12">
      <c r="H339" s="109"/>
      <c r="I339" s="108"/>
      <c r="J339" s="108"/>
      <c r="K339" s="108"/>
      <c r="L339" s="108"/>
    </row>
    <row r="340" spans="8:12">
      <c r="H340" s="109"/>
      <c r="I340" s="108"/>
      <c r="J340" s="108"/>
      <c r="K340" s="108"/>
      <c r="L340" s="108"/>
    </row>
    <row r="341" spans="8:12">
      <c r="H341" s="109"/>
      <c r="I341" s="108"/>
      <c r="J341" s="108"/>
      <c r="K341" s="108"/>
      <c r="L341" s="108"/>
    </row>
    <row r="342" spans="8:12">
      <c r="H342" s="109"/>
      <c r="I342" s="108"/>
      <c r="J342" s="108"/>
      <c r="K342" s="108"/>
      <c r="L342" s="108"/>
    </row>
    <row r="343" spans="8:12">
      <c r="H343" s="109"/>
      <c r="I343" s="108"/>
      <c r="J343" s="108"/>
      <c r="K343" s="108"/>
      <c r="L343" s="108"/>
    </row>
    <row r="344" spans="8:12">
      <c r="H344" s="109"/>
      <c r="I344" s="108"/>
      <c r="J344" s="108"/>
      <c r="K344" s="108"/>
      <c r="L344" s="108"/>
    </row>
    <row r="345" spans="8:12">
      <c r="H345" s="109"/>
      <c r="I345" s="108"/>
      <c r="J345" s="108"/>
      <c r="K345" s="108"/>
      <c r="L345" s="108"/>
    </row>
    <row r="346" spans="8:12">
      <c r="H346" s="109"/>
      <c r="I346" s="108"/>
      <c r="J346" s="108"/>
      <c r="K346" s="108"/>
      <c r="L346" s="108"/>
    </row>
    <row r="347" spans="8:12">
      <c r="H347" s="109"/>
      <c r="I347" s="108"/>
      <c r="J347" s="108"/>
      <c r="K347" s="108"/>
      <c r="L347" s="108"/>
    </row>
    <row r="348" spans="8:12">
      <c r="H348" s="109"/>
      <c r="I348" s="108"/>
      <c r="J348" s="108"/>
      <c r="K348" s="108"/>
      <c r="L348" s="108"/>
    </row>
    <row r="349" spans="8:12">
      <c r="H349" s="109"/>
      <c r="I349" s="108"/>
      <c r="J349" s="108"/>
      <c r="K349" s="108"/>
      <c r="L349" s="108"/>
    </row>
    <row r="350" spans="8:12">
      <c r="H350" s="109"/>
      <c r="I350" s="108"/>
      <c r="J350" s="108"/>
      <c r="K350" s="108"/>
      <c r="L350" s="108"/>
    </row>
    <row r="351" spans="8:12">
      <c r="H351" s="109"/>
      <c r="I351" s="108"/>
      <c r="J351" s="108"/>
      <c r="K351" s="108"/>
      <c r="L351" s="108"/>
    </row>
    <row r="352" spans="8:12">
      <c r="H352" s="109"/>
      <c r="I352" s="108"/>
      <c r="J352" s="108"/>
      <c r="K352" s="108"/>
      <c r="L352" s="108"/>
    </row>
    <row r="353" spans="8:12">
      <c r="H353" s="109"/>
      <c r="I353" s="108"/>
      <c r="J353" s="108"/>
      <c r="K353" s="108"/>
      <c r="L353" s="108"/>
    </row>
    <row r="354" spans="8:12">
      <c r="H354" s="109"/>
      <c r="I354" s="108"/>
      <c r="J354" s="108"/>
      <c r="K354" s="108"/>
      <c r="L354" s="108"/>
    </row>
    <row r="355" spans="8:12">
      <c r="H355" s="109"/>
      <c r="I355" s="108"/>
      <c r="J355" s="108"/>
      <c r="K355" s="108"/>
      <c r="L355" s="108"/>
    </row>
    <row r="356" spans="8:12">
      <c r="H356" s="109"/>
      <c r="I356" s="108"/>
      <c r="J356" s="108"/>
      <c r="K356" s="108"/>
      <c r="L356" s="108"/>
    </row>
    <row r="357" spans="8:12">
      <c r="H357" s="109"/>
      <c r="I357" s="108"/>
      <c r="J357" s="108"/>
      <c r="K357" s="108"/>
      <c r="L357" s="108"/>
    </row>
    <row r="358" spans="8:12">
      <c r="H358" s="109"/>
      <c r="I358" s="108"/>
      <c r="J358" s="108"/>
      <c r="K358" s="108"/>
      <c r="L358" s="108"/>
    </row>
    <row r="359" spans="8:12">
      <c r="H359" s="109"/>
      <c r="I359" s="108"/>
      <c r="J359" s="108"/>
      <c r="K359" s="108"/>
      <c r="L359" s="108"/>
    </row>
    <row r="360" spans="8:12">
      <c r="H360" s="109"/>
      <c r="I360" s="108"/>
      <c r="J360" s="108"/>
      <c r="K360" s="108"/>
      <c r="L360" s="108"/>
    </row>
    <row r="361" spans="8:12">
      <c r="H361" s="109"/>
      <c r="I361" s="108"/>
      <c r="J361" s="108"/>
      <c r="K361" s="108"/>
      <c r="L361" s="108"/>
    </row>
    <row r="362" spans="8:12">
      <c r="H362" s="109"/>
      <c r="I362" s="108"/>
      <c r="J362" s="108"/>
      <c r="K362" s="108"/>
      <c r="L362" s="108"/>
    </row>
    <row r="363" spans="8:12">
      <c r="H363" s="109"/>
      <c r="I363" s="108"/>
      <c r="J363" s="108"/>
      <c r="K363" s="108"/>
      <c r="L363" s="108"/>
    </row>
    <row r="364" spans="8:12">
      <c r="H364" s="109"/>
      <c r="I364" s="108"/>
      <c r="J364" s="108"/>
      <c r="K364" s="108"/>
      <c r="L364" s="108"/>
    </row>
    <row r="365" spans="8:12">
      <c r="H365" s="109"/>
      <c r="I365" s="108"/>
      <c r="J365" s="108"/>
      <c r="K365" s="108"/>
      <c r="L365" s="108"/>
    </row>
    <row r="366" spans="8:12">
      <c r="H366" s="109"/>
      <c r="I366" s="108"/>
      <c r="J366" s="108"/>
      <c r="K366" s="108"/>
      <c r="L366" s="108"/>
    </row>
    <row r="367" spans="8:12">
      <c r="H367" s="109"/>
      <c r="I367" s="108"/>
      <c r="J367" s="108"/>
      <c r="K367" s="108"/>
      <c r="L367" s="108"/>
    </row>
    <row r="368" spans="8:12">
      <c r="H368" s="109"/>
      <c r="I368" s="108"/>
      <c r="J368" s="108"/>
      <c r="K368" s="108"/>
      <c r="L368" s="108"/>
    </row>
    <row r="369" spans="8:12">
      <c r="H369" s="109"/>
      <c r="I369" s="108"/>
      <c r="J369" s="108"/>
      <c r="K369" s="108"/>
      <c r="L369" s="108"/>
    </row>
    <row r="370" spans="8:12">
      <c r="H370" s="109"/>
      <c r="I370" s="108"/>
      <c r="J370" s="108"/>
      <c r="K370" s="108"/>
      <c r="L370" s="108"/>
    </row>
    <row r="371" spans="8:12">
      <c r="H371" s="109"/>
      <c r="I371" s="108"/>
      <c r="J371" s="108"/>
      <c r="K371" s="108"/>
      <c r="L371" s="108"/>
    </row>
    <row r="372" spans="8:12">
      <c r="H372" s="109"/>
      <c r="I372" s="108"/>
      <c r="J372" s="108"/>
      <c r="K372" s="108"/>
      <c r="L372" s="108"/>
    </row>
    <row r="373" spans="8:12">
      <c r="H373" s="109"/>
      <c r="I373" s="108"/>
      <c r="J373" s="108"/>
      <c r="K373" s="108"/>
      <c r="L373" s="108"/>
    </row>
    <row r="374" spans="8:12">
      <c r="H374" s="109"/>
      <c r="I374" s="108"/>
      <c r="J374" s="108"/>
      <c r="K374" s="108"/>
      <c r="L374" s="108"/>
    </row>
    <row r="375" spans="8:12">
      <c r="H375" s="109"/>
      <c r="I375" s="108"/>
      <c r="J375" s="108"/>
      <c r="K375" s="108"/>
      <c r="L375" s="108"/>
    </row>
    <row r="376" spans="8:12">
      <c r="H376" s="109"/>
      <c r="I376" s="108"/>
      <c r="J376" s="108"/>
      <c r="K376" s="108"/>
      <c r="L376" s="108"/>
    </row>
    <row r="377" spans="8:12">
      <c r="H377" s="109"/>
      <c r="I377" s="108"/>
      <c r="J377" s="108"/>
      <c r="K377" s="108"/>
      <c r="L377" s="108"/>
    </row>
    <row r="378" spans="8:12">
      <c r="H378" s="109"/>
      <c r="I378" s="108"/>
      <c r="J378" s="108"/>
      <c r="K378" s="108"/>
      <c r="L378" s="108"/>
    </row>
    <row r="379" spans="8:12">
      <c r="H379" s="109"/>
      <c r="I379" s="108"/>
      <c r="J379" s="108"/>
      <c r="K379" s="108"/>
      <c r="L379" s="108"/>
    </row>
    <row r="380" spans="8:12">
      <c r="H380" s="109"/>
      <c r="I380" s="108"/>
      <c r="J380" s="108"/>
      <c r="K380" s="108"/>
      <c r="L380" s="108"/>
    </row>
    <row r="381" spans="8:12">
      <c r="H381" s="109"/>
      <c r="I381" s="108"/>
      <c r="J381" s="108"/>
      <c r="K381" s="108"/>
      <c r="L381" s="108"/>
    </row>
    <row r="382" spans="8:12">
      <c r="H382" s="109"/>
      <c r="I382" s="108"/>
      <c r="J382" s="108"/>
      <c r="K382" s="108"/>
      <c r="L382" s="108"/>
    </row>
    <row r="383" spans="8:12">
      <c r="H383" s="109"/>
      <c r="I383" s="108"/>
      <c r="J383" s="108"/>
      <c r="K383" s="108"/>
      <c r="L383" s="108"/>
    </row>
    <row r="384" spans="8:12">
      <c r="H384" s="109"/>
      <c r="I384" s="108"/>
      <c r="J384" s="108"/>
      <c r="K384" s="108"/>
      <c r="L384" s="108"/>
    </row>
    <row r="385" spans="8:12">
      <c r="H385" s="109"/>
      <c r="I385" s="108"/>
      <c r="J385" s="108"/>
      <c r="K385" s="108"/>
      <c r="L385" s="108"/>
    </row>
    <row r="386" spans="8:12">
      <c r="H386" s="109"/>
      <c r="I386" s="108"/>
      <c r="J386" s="108"/>
      <c r="K386" s="108"/>
      <c r="L386" s="108"/>
    </row>
    <row r="387" spans="8:12">
      <c r="H387" s="109"/>
      <c r="I387" s="108"/>
      <c r="J387" s="108"/>
      <c r="K387" s="108"/>
      <c r="L387" s="108"/>
    </row>
    <row r="388" spans="8:12">
      <c r="H388" s="109"/>
      <c r="I388" s="108"/>
      <c r="J388" s="108"/>
      <c r="K388" s="108"/>
      <c r="L388" s="108"/>
    </row>
    <row r="389" spans="8:12">
      <c r="H389" s="109"/>
      <c r="I389" s="108"/>
      <c r="J389" s="108"/>
      <c r="K389" s="108"/>
      <c r="L389" s="108"/>
    </row>
    <row r="390" spans="8:12">
      <c r="H390" s="109"/>
      <c r="I390" s="108"/>
      <c r="J390" s="108"/>
      <c r="K390" s="108"/>
      <c r="L390" s="108"/>
    </row>
    <row r="391" spans="8:12">
      <c r="H391" s="109"/>
      <c r="I391" s="108"/>
      <c r="J391" s="108"/>
      <c r="K391" s="108"/>
      <c r="L391" s="108"/>
    </row>
    <row r="392" spans="8:12">
      <c r="H392" s="109"/>
      <c r="I392" s="108"/>
      <c r="J392" s="108"/>
      <c r="K392" s="108"/>
      <c r="L392" s="108"/>
    </row>
    <row r="393" spans="8:12">
      <c r="H393" s="109"/>
      <c r="I393" s="108"/>
      <c r="J393" s="108"/>
      <c r="K393" s="108"/>
      <c r="L393" s="108"/>
    </row>
    <row r="394" spans="8:12">
      <c r="H394" s="109"/>
      <c r="I394" s="108"/>
      <c r="J394" s="108"/>
      <c r="K394" s="108"/>
      <c r="L394" s="108"/>
    </row>
    <row r="395" spans="8:12">
      <c r="H395" s="109"/>
      <c r="I395" s="108"/>
      <c r="J395" s="108"/>
      <c r="K395" s="108"/>
      <c r="L395" s="108"/>
    </row>
    <row r="396" spans="8:12">
      <c r="H396" s="109"/>
      <c r="I396" s="108"/>
      <c r="J396" s="108"/>
      <c r="K396" s="108"/>
      <c r="L396" s="108"/>
    </row>
    <row r="397" spans="8:12">
      <c r="H397" s="109"/>
      <c r="I397" s="108"/>
      <c r="J397" s="108"/>
      <c r="K397" s="108"/>
      <c r="L397" s="108"/>
    </row>
    <row r="398" spans="8:12">
      <c r="H398" s="109"/>
      <c r="I398" s="108"/>
      <c r="J398" s="108"/>
      <c r="K398" s="108"/>
      <c r="L398" s="108"/>
    </row>
    <row r="399" spans="8:12">
      <c r="H399" s="109"/>
      <c r="I399" s="108"/>
      <c r="J399" s="108"/>
      <c r="K399" s="108"/>
      <c r="L399" s="108"/>
    </row>
    <row r="400" spans="8:12">
      <c r="H400" s="109"/>
      <c r="I400" s="108"/>
      <c r="J400" s="108"/>
      <c r="K400" s="108"/>
      <c r="L400" s="108"/>
    </row>
    <row r="401" spans="8:12">
      <c r="H401" s="109"/>
      <c r="I401" s="108"/>
      <c r="J401" s="108"/>
      <c r="K401" s="108"/>
      <c r="L401" s="108"/>
    </row>
    <row r="402" spans="8:12">
      <c r="H402" s="109"/>
      <c r="I402" s="108"/>
      <c r="J402" s="108"/>
      <c r="K402" s="108"/>
      <c r="L402" s="108"/>
    </row>
    <row r="403" spans="8:12">
      <c r="H403" s="109"/>
      <c r="I403" s="108"/>
      <c r="J403" s="108"/>
      <c r="K403" s="108"/>
      <c r="L403" s="108"/>
    </row>
    <row r="404" spans="8:12">
      <c r="H404" s="109"/>
      <c r="I404" s="108"/>
      <c r="J404" s="108"/>
      <c r="K404" s="108"/>
      <c r="L404" s="108"/>
    </row>
    <row r="405" spans="8:12">
      <c r="H405" s="109"/>
      <c r="I405" s="108"/>
      <c r="J405" s="108"/>
      <c r="K405" s="108"/>
      <c r="L405" s="108"/>
    </row>
    <row r="406" spans="8:12">
      <c r="H406" s="109"/>
      <c r="I406" s="108"/>
      <c r="J406" s="108"/>
      <c r="K406" s="108"/>
      <c r="L406" s="108"/>
    </row>
    <row r="407" spans="8:12">
      <c r="H407" s="109"/>
      <c r="I407" s="108"/>
      <c r="J407" s="108"/>
      <c r="K407" s="108"/>
      <c r="L407" s="108"/>
    </row>
    <row r="408" spans="8:12">
      <c r="H408" s="109"/>
      <c r="I408" s="108"/>
      <c r="J408" s="108"/>
      <c r="K408" s="108"/>
      <c r="L408" s="108"/>
    </row>
    <row r="409" spans="8:12">
      <c r="H409" s="109"/>
      <c r="I409" s="108"/>
      <c r="J409" s="108"/>
      <c r="K409" s="108"/>
      <c r="L409" s="108"/>
    </row>
    <row r="410" spans="8:12">
      <c r="H410" s="109"/>
      <c r="I410" s="108"/>
      <c r="J410" s="108"/>
      <c r="K410" s="108"/>
      <c r="L410" s="108"/>
    </row>
    <row r="411" spans="8:12">
      <c r="H411" s="109"/>
      <c r="I411" s="108"/>
      <c r="J411" s="108"/>
      <c r="K411" s="108"/>
      <c r="L411" s="108"/>
    </row>
    <row r="412" spans="8:12">
      <c r="H412" s="109"/>
      <c r="I412" s="108"/>
      <c r="J412" s="108"/>
      <c r="K412" s="108"/>
      <c r="L412" s="108"/>
    </row>
    <row r="413" spans="8:12">
      <c r="H413" s="109"/>
      <c r="I413" s="108"/>
      <c r="J413" s="108"/>
      <c r="K413" s="108"/>
      <c r="L413" s="108"/>
    </row>
    <row r="414" spans="8:12">
      <c r="H414" s="109"/>
      <c r="I414" s="108"/>
      <c r="J414" s="108"/>
      <c r="K414" s="108"/>
      <c r="L414" s="108"/>
    </row>
    <row r="415" spans="8:12">
      <c r="H415" s="109"/>
      <c r="I415" s="108"/>
      <c r="J415" s="108"/>
      <c r="K415" s="108"/>
      <c r="L415" s="108"/>
    </row>
    <row r="416" spans="8:12">
      <c r="H416" s="109"/>
      <c r="I416" s="108"/>
      <c r="J416" s="108"/>
      <c r="K416" s="108"/>
      <c r="L416" s="108"/>
    </row>
    <row r="417" spans="8:12">
      <c r="H417" s="109"/>
      <c r="I417" s="108"/>
      <c r="J417" s="108"/>
      <c r="K417" s="108"/>
      <c r="L417" s="108"/>
    </row>
    <row r="418" spans="8:12">
      <c r="H418" s="109"/>
      <c r="I418" s="108"/>
      <c r="J418" s="108"/>
      <c r="K418" s="108"/>
      <c r="L418" s="108"/>
    </row>
    <row r="419" spans="8:12">
      <c r="H419" s="109"/>
      <c r="I419" s="108"/>
      <c r="J419" s="108"/>
      <c r="K419" s="108"/>
      <c r="L419" s="108"/>
    </row>
    <row r="420" spans="8:12">
      <c r="H420" s="109"/>
      <c r="I420" s="108"/>
      <c r="J420" s="108"/>
      <c r="K420" s="108"/>
      <c r="L420" s="108"/>
    </row>
    <row r="421" spans="8:12">
      <c r="H421" s="109"/>
      <c r="I421" s="108"/>
      <c r="J421" s="108"/>
      <c r="K421" s="108"/>
      <c r="L421" s="108"/>
    </row>
    <row r="422" spans="8:12">
      <c r="H422" s="109"/>
      <c r="I422" s="108"/>
      <c r="J422" s="108"/>
      <c r="K422" s="108"/>
      <c r="L422" s="108"/>
    </row>
    <row r="423" spans="8:12">
      <c r="H423" s="109"/>
      <c r="I423" s="108"/>
      <c r="J423" s="108"/>
      <c r="K423" s="108"/>
      <c r="L423" s="108"/>
    </row>
    <row r="424" spans="8:12">
      <c r="H424" s="109"/>
      <c r="I424" s="108"/>
      <c r="J424" s="108"/>
      <c r="K424" s="108"/>
      <c r="L424" s="108"/>
    </row>
    <row r="425" spans="8:12">
      <c r="H425" s="109"/>
      <c r="I425" s="108"/>
      <c r="J425" s="108"/>
      <c r="K425" s="108"/>
      <c r="L425" s="108"/>
    </row>
    <row r="426" spans="8:12">
      <c r="H426" s="109"/>
      <c r="I426" s="108"/>
      <c r="J426" s="108"/>
      <c r="K426" s="108"/>
      <c r="L426" s="108"/>
    </row>
    <row r="427" spans="8:12">
      <c r="H427" s="109"/>
      <c r="I427" s="108"/>
      <c r="J427" s="108"/>
      <c r="K427" s="108"/>
      <c r="L427" s="108"/>
    </row>
    <row r="428" spans="8:12">
      <c r="H428" s="109"/>
      <c r="I428" s="108"/>
      <c r="J428" s="108"/>
      <c r="K428" s="108"/>
      <c r="L428" s="108"/>
    </row>
    <row r="429" spans="8:12">
      <c r="H429" s="109"/>
      <c r="I429" s="108"/>
      <c r="J429" s="108"/>
      <c r="K429" s="108"/>
      <c r="L429" s="108"/>
    </row>
    <row r="430" spans="8:12">
      <c r="H430" s="109"/>
      <c r="I430" s="108"/>
      <c r="J430" s="108"/>
      <c r="K430" s="108"/>
      <c r="L430" s="108"/>
    </row>
    <row r="431" spans="8:12">
      <c r="H431" s="109"/>
      <c r="I431" s="108"/>
      <c r="J431" s="108"/>
      <c r="K431" s="108"/>
      <c r="L431" s="108"/>
    </row>
    <row r="432" spans="8:12">
      <c r="H432" s="109"/>
      <c r="I432" s="108"/>
      <c r="J432" s="108"/>
      <c r="K432" s="108"/>
      <c r="L432" s="108"/>
    </row>
    <row r="433" spans="8:12">
      <c r="H433" s="109"/>
      <c r="I433" s="108"/>
      <c r="J433" s="108"/>
      <c r="K433" s="108"/>
      <c r="L433" s="108"/>
    </row>
    <row r="434" spans="8:12">
      <c r="H434" s="109"/>
      <c r="I434" s="108"/>
      <c r="J434" s="108"/>
      <c r="K434" s="108"/>
      <c r="L434" s="108"/>
    </row>
    <row r="435" spans="8:12">
      <c r="H435" s="109"/>
      <c r="I435" s="108"/>
      <c r="J435" s="108"/>
      <c r="K435" s="108"/>
      <c r="L435" s="108"/>
    </row>
    <row r="436" spans="8:12">
      <c r="H436" s="109"/>
      <c r="I436" s="108"/>
      <c r="J436" s="108"/>
      <c r="K436" s="108"/>
      <c r="L436" s="108"/>
    </row>
    <row r="437" spans="8:12">
      <c r="H437" s="109"/>
      <c r="I437" s="108"/>
      <c r="J437" s="108"/>
      <c r="K437" s="108"/>
      <c r="L437" s="108"/>
    </row>
    <row r="438" spans="8:12">
      <c r="H438" s="109"/>
      <c r="I438" s="108"/>
      <c r="J438" s="108"/>
      <c r="K438" s="108"/>
      <c r="L438" s="108"/>
    </row>
    <row r="439" spans="8:12">
      <c r="H439" s="109"/>
      <c r="I439" s="108"/>
      <c r="J439" s="108"/>
      <c r="K439" s="108"/>
      <c r="L439" s="108"/>
    </row>
    <row r="440" spans="8:12">
      <c r="H440" s="109"/>
      <c r="I440" s="108"/>
      <c r="J440" s="108"/>
      <c r="K440" s="108"/>
      <c r="L440" s="108"/>
    </row>
    <row r="441" spans="8:12">
      <c r="H441" s="109"/>
      <c r="I441" s="108"/>
      <c r="J441" s="108"/>
      <c r="K441" s="108"/>
      <c r="L441" s="108"/>
    </row>
    <row r="442" spans="8:12">
      <c r="H442" s="109"/>
      <c r="I442" s="108"/>
      <c r="J442" s="108"/>
      <c r="K442" s="108"/>
      <c r="L442" s="108"/>
    </row>
    <row r="443" spans="8:12">
      <c r="H443" s="109"/>
      <c r="I443" s="108"/>
      <c r="J443" s="108"/>
      <c r="K443" s="108"/>
      <c r="L443" s="108"/>
    </row>
    <row r="444" spans="8:12">
      <c r="H444" s="109"/>
      <c r="I444" s="108"/>
      <c r="J444" s="108"/>
      <c r="K444" s="108"/>
      <c r="L444" s="108"/>
    </row>
    <row r="445" spans="8:12">
      <c r="H445" s="109"/>
      <c r="I445" s="108"/>
      <c r="J445" s="108"/>
      <c r="K445" s="108"/>
      <c r="L445" s="108"/>
    </row>
    <row r="446" spans="8:12">
      <c r="H446" s="109"/>
      <c r="I446" s="108"/>
      <c r="J446" s="108"/>
      <c r="K446" s="108"/>
      <c r="L446" s="108"/>
    </row>
    <row r="447" spans="8:12">
      <c r="H447" s="109"/>
      <c r="I447" s="108"/>
      <c r="J447" s="108"/>
      <c r="K447" s="108"/>
      <c r="L447" s="108"/>
    </row>
    <row r="448" spans="8:12">
      <c r="H448" s="109"/>
      <c r="I448" s="108"/>
      <c r="J448" s="108"/>
      <c r="K448" s="108"/>
      <c r="L448" s="108"/>
    </row>
    <row r="449" spans="8:12">
      <c r="H449" s="109"/>
      <c r="I449" s="108"/>
      <c r="J449" s="108"/>
      <c r="K449" s="108"/>
      <c r="L449" s="108"/>
    </row>
    <row r="450" spans="8:12">
      <c r="H450" s="109"/>
      <c r="I450" s="108"/>
      <c r="J450" s="108"/>
      <c r="K450" s="108"/>
      <c r="L450" s="108"/>
    </row>
    <row r="451" spans="8:12">
      <c r="H451" s="109"/>
      <c r="I451" s="108"/>
      <c r="J451" s="108"/>
      <c r="K451" s="108"/>
      <c r="L451" s="108"/>
    </row>
    <row r="452" spans="8:12">
      <c r="H452" s="109"/>
      <c r="I452" s="108"/>
      <c r="J452" s="108"/>
      <c r="K452" s="108"/>
      <c r="L452" s="108"/>
    </row>
    <row r="453" spans="8:12">
      <c r="H453" s="109"/>
      <c r="I453" s="108"/>
      <c r="J453" s="108"/>
      <c r="K453" s="108"/>
      <c r="L453" s="108"/>
    </row>
    <row r="454" spans="8:12">
      <c r="H454" s="109"/>
      <c r="I454" s="108"/>
      <c r="J454" s="108"/>
      <c r="K454" s="108"/>
      <c r="L454" s="108"/>
    </row>
    <row r="455" spans="8:12">
      <c r="H455" s="109"/>
      <c r="I455" s="108"/>
      <c r="J455" s="108"/>
      <c r="K455" s="108"/>
      <c r="L455" s="108"/>
    </row>
    <row r="456" spans="8:12">
      <c r="H456" s="109"/>
      <c r="I456" s="108"/>
      <c r="J456" s="108"/>
      <c r="K456" s="108"/>
      <c r="L456" s="108"/>
    </row>
    <row r="457" spans="8:12">
      <c r="H457" s="109"/>
      <c r="I457" s="108"/>
      <c r="J457" s="108"/>
      <c r="K457" s="108"/>
      <c r="L457" s="108"/>
    </row>
    <row r="458" spans="8:12">
      <c r="H458" s="109"/>
      <c r="I458" s="108"/>
      <c r="J458" s="108"/>
      <c r="K458" s="108"/>
      <c r="L458" s="108"/>
    </row>
    <row r="459" spans="8:12">
      <c r="H459" s="109"/>
      <c r="I459" s="108"/>
      <c r="J459" s="108"/>
      <c r="K459" s="108"/>
      <c r="L459" s="108"/>
    </row>
    <row r="460" spans="8:12">
      <c r="H460" s="109"/>
      <c r="I460" s="108"/>
      <c r="J460" s="108"/>
      <c r="K460" s="108"/>
      <c r="L460" s="108"/>
    </row>
    <row r="461" spans="8:12">
      <c r="H461" s="109"/>
      <c r="I461" s="108"/>
      <c r="J461" s="108"/>
      <c r="K461" s="108"/>
      <c r="L461" s="108"/>
    </row>
    <row r="462" spans="8:12">
      <c r="H462" s="109"/>
      <c r="I462" s="108"/>
      <c r="J462" s="108"/>
      <c r="K462" s="108"/>
      <c r="L462" s="108"/>
    </row>
    <row r="463" spans="8:12">
      <c r="H463" s="109"/>
      <c r="I463" s="108"/>
      <c r="J463" s="108"/>
      <c r="K463" s="108"/>
      <c r="L463" s="108"/>
    </row>
    <row r="464" spans="8:12">
      <c r="H464" s="109"/>
      <c r="I464" s="108"/>
      <c r="J464" s="108"/>
      <c r="K464" s="108"/>
      <c r="L464" s="108"/>
    </row>
    <row r="465" spans="8:12">
      <c r="H465" s="109"/>
      <c r="I465" s="108"/>
      <c r="J465" s="108"/>
      <c r="K465" s="108"/>
      <c r="L465" s="108"/>
    </row>
    <row r="466" spans="8:12">
      <c r="H466" s="109"/>
      <c r="I466" s="108"/>
      <c r="J466" s="108"/>
      <c r="K466" s="108"/>
      <c r="L466" s="108"/>
    </row>
    <row r="467" spans="8:12">
      <c r="H467" s="109"/>
      <c r="I467" s="108"/>
      <c r="J467" s="108"/>
      <c r="K467" s="108"/>
      <c r="L467" s="108"/>
    </row>
    <row r="468" spans="8:12">
      <c r="H468" s="109"/>
      <c r="I468" s="108"/>
      <c r="J468" s="108"/>
      <c r="K468" s="108"/>
      <c r="L468" s="108"/>
    </row>
    <row r="469" spans="8:12">
      <c r="H469" s="109"/>
      <c r="I469" s="108"/>
      <c r="J469" s="108"/>
      <c r="K469" s="108"/>
      <c r="L469" s="108"/>
    </row>
    <row r="470" spans="8:12">
      <c r="H470" s="109"/>
      <c r="I470" s="108"/>
      <c r="J470" s="108"/>
      <c r="K470" s="108"/>
      <c r="L470" s="108"/>
    </row>
    <row r="471" spans="8:12">
      <c r="H471" s="109"/>
      <c r="I471" s="108"/>
      <c r="J471" s="108"/>
      <c r="K471" s="108"/>
      <c r="L471" s="108"/>
    </row>
    <row r="472" spans="8:12">
      <c r="H472" s="109"/>
      <c r="I472" s="108"/>
      <c r="J472" s="108"/>
      <c r="K472" s="108"/>
      <c r="L472" s="108"/>
    </row>
    <row r="473" spans="8:12">
      <c r="H473" s="109"/>
      <c r="I473" s="108"/>
      <c r="J473" s="108"/>
      <c r="K473" s="108"/>
      <c r="L473" s="108"/>
    </row>
    <row r="474" spans="8:12">
      <c r="H474" s="109"/>
      <c r="I474" s="108"/>
      <c r="J474" s="108"/>
      <c r="K474" s="108"/>
      <c r="L474" s="108"/>
    </row>
    <row r="475" spans="8:12">
      <c r="H475" s="109"/>
      <c r="I475" s="108"/>
      <c r="J475" s="108"/>
      <c r="K475" s="108"/>
      <c r="L475" s="108"/>
    </row>
    <row r="476" spans="8:12">
      <c r="H476" s="109"/>
      <c r="I476" s="108"/>
      <c r="J476" s="108"/>
      <c r="K476" s="108"/>
      <c r="L476" s="108"/>
    </row>
    <row r="477" spans="8:12">
      <c r="H477" s="109"/>
      <c r="I477" s="108"/>
      <c r="J477" s="108"/>
      <c r="K477" s="108"/>
      <c r="L477" s="108"/>
    </row>
    <row r="478" spans="8:12">
      <c r="H478" s="109"/>
      <c r="I478" s="108"/>
      <c r="J478" s="108"/>
      <c r="K478" s="108"/>
      <c r="L478" s="108"/>
    </row>
    <row r="479" spans="8:12">
      <c r="H479" s="109"/>
      <c r="I479" s="108"/>
      <c r="J479" s="108"/>
      <c r="K479" s="108"/>
      <c r="L479" s="108"/>
    </row>
    <row r="480" spans="8:12">
      <c r="H480" s="109"/>
      <c r="I480" s="108"/>
      <c r="J480" s="108"/>
      <c r="K480" s="108"/>
      <c r="L480" s="108"/>
    </row>
    <row r="481" spans="8:12">
      <c r="H481" s="109"/>
      <c r="I481" s="108"/>
      <c r="J481" s="108"/>
      <c r="K481" s="108"/>
      <c r="L481" s="108"/>
    </row>
    <row r="482" spans="8:12">
      <c r="H482" s="109"/>
      <c r="I482" s="108"/>
      <c r="J482" s="108"/>
      <c r="K482" s="108"/>
      <c r="L482" s="108"/>
    </row>
    <row r="483" spans="8:12">
      <c r="H483" s="109"/>
      <c r="I483" s="108"/>
      <c r="J483" s="108"/>
      <c r="K483" s="108"/>
      <c r="L483" s="108"/>
    </row>
    <row r="484" spans="8:12">
      <c r="H484" s="109"/>
      <c r="I484" s="108"/>
      <c r="J484" s="108"/>
      <c r="K484" s="108"/>
      <c r="L484" s="108"/>
    </row>
    <row r="485" spans="8:12">
      <c r="H485" s="109"/>
      <c r="I485" s="108"/>
      <c r="J485" s="108"/>
      <c r="K485" s="108"/>
      <c r="L485" s="108"/>
    </row>
    <row r="486" spans="8:12">
      <c r="H486" s="109"/>
      <c r="I486" s="108"/>
      <c r="J486" s="108"/>
      <c r="K486" s="108"/>
      <c r="L486" s="108"/>
    </row>
    <row r="487" spans="8:12">
      <c r="H487" s="109"/>
      <c r="I487" s="108"/>
      <c r="J487" s="108"/>
      <c r="K487" s="108"/>
      <c r="L487" s="108"/>
    </row>
    <row r="488" spans="8:12">
      <c r="H488" s="109"/>
      <c r="I488" s="108"/>
      <c r="J488" s="108"/>
      <c r="K488" s="108"/>
      <c r="L488" s="108"/>
    </row>
    <row r="489" spans="8:12">
      <c r="H489" s="109"/>
      <c r="I489" s="108"/>
      <c r="J489" s="108"/>
      <c r="K489" s="108"/>
      <c r="L489" s="108"/>
    </row>
    <row r="490" spans="8:12">
      <c r="H490" s="109"/>
      <c r="I490" s="108"/>
      <c r="J490" s="108"/>
      <c r="K490" s="108"/>
      <c r="L490" s="108"/>
    </row>
    <row r="491" spans="8:12">
      <c r="H491" s="109"/>
      <c r="I491" s="108"/>
      <c r="J491" s="108"/>
      <c r="K491" s="108"/>
      <c r="L491" s="108"/>
    </row>
    <row r="492" spans="8:12">
      <c r="H492" s="109"/>
      <c r="I492" s="108"/>
      <c r="J492" s="108"/>
      <c r="K492" s="108"/>
      <c r="L492" s="108"/>
    </row>
    <row r="493" spans="8:12">
      <c r="H493" s="109"/>
      <c r="I493" s="108"/>
      <c r="J493" s="108"/>
      <c r="K493" s="108"/>
      <c r="L493" s="108"/>
    </row>
    <row r="494" spans="8:12">
      <c r="H494" s="109"/>
      <c r="I494" s="108"/>
      <c r="J494" s="108"/>
      <c r="K494" s="108"/>
      <c r="L494" s="108"/>
    </row>
    <row r="495" spans="8:12">
      <c r="H495" s="109"/>
      <c r="I495" s="108"/>
      <c r="J495" s="108"/>
      <c r="K495" s="108"/>
      <c r="L495" s="108"/>
    </row>
    <row r="496" spans="8:12">
      <c r="H496" s="109"/>
      <c r="I496" s="108"/>
      <c r="J496" s="108"/>
      <c r="K496" s="108"/>
      <c r="L496" s="108"/>
    </row>
    <row r="497" spans="8:12">
      <c r="H497" s="109"/>
      <c r="I497" s="108"/>
      <c r="J497" s="108"/>
      <c r="K497" s="108"/>
      <c r="L497" s="108"/>
    </row>
    <row r="498" spans="8:12">
      <c r="H498" s="109"/>
      <c r="I498" s="108"/>
      <c r="J498" s="108"/>
      <c r="K498" s="108"/>
      <c r="L498" s="108"/>
    </row>
    <row r="499" spans="8:12">
      <c r="H499" s="109"/>
      <c r="I499" s="108"/>
      <c r="J499" s="108"/>
      <c r="K499" s="108"/>
      <c r="L499" s="108"/>
    </row>
    <row r="500" spans="8:12">
      <c r="H500" s="109"/>
      <c r="I500" s="108"/>
      <c r="J500" s="108"/>
      <c r="K500" s="108"/>
      <c r="L500" s="108"/>
    </row>
    <row r="501" spans="8:12">
      <c r="H501" s="109"/>
      <c r="I501" s="108"/>
      <c r="J501" s="108"/>
      <c r="K501" s="108"/>
      <c r="L501" s="108"/>
    </row>
    <row r="502" spans="8:12">
      <c r="H502" s="109"/>
      <c r="I502" s="108"/>
      <c r="J502" s="108"/>
      <c r="K502" s="108"/>
      <c r="L502" s="108"/>
    </row>
    <row r="503" spans="8:12">
      <c r="H503" s="109"/>
      <c r="I503" s="108"/>
      <c r="J503" s="108"/>
      <c r="K503" s="108"/>
      <c r="L503" s="108"/>
    </row>
    <row r="504" spans="8:12">
      <c r="H504" s="109"/>
      <c r="I504" s="108"/>
      <c r="J504" s="108"/>
      <c r="K504" s="108"/>
      <c r="L504" s="108"/>
    </row>
    <row r="505" spans="8:12">
      <c r="H505" s="109"/>
      <c r="I505" s="108"/>
      <c r="J505" s="108"/>
      <c r="K505" s="108"/>
      <c r="L505" s="108"/>
    </row>
    <row r="506" spans="8:12">
      <c r="H506" s="109"/>
      <c r="I506" s="108"/>
      <c r="J506" s="108"/>
      <c r="K506" s="108"/>
      <c r="L506" s="108"/>
    </row>
    <row r="507" spans="8:12">
      <c r="H507" s="109"/>
      <c r="I507" s="108"/>
      <c r="J507" s="108"/>
      <c r="K507" s="108"/>
      <c r="L507" s="108"/>
    </row>
    <row r="508" spans="8:12">
      <c r="H508" s="109"/>
      <c r="I508" s="108"/>
      <c r="J508" s="108"/>
      <c r="K508" s="108"/>
      <c r="L508" s="108"/>
    </row>
    <row r="509" spans="8:12">
      <c r="H509" s="109"/>
      <c r="I509" s="108"/>
      <c r="J509" s="108"/>
      <c r="K509" s="108"/>
      <c r="L509" s="108"/>
    </row>
    <row r="510" spans="8:12">
      <c r="H510" s="109"/>
      <c r="I510" s="108"/>
      <c r="J510" s="108"/>
      <c r="K510" s="108"/>
      <c r="L510" s="108"/>
    </row>
    <row r="511" spans="8:12">
      <c r="H511" s="109"/>
      <c r="I511" s="108"/>
      <c r="J511" s="108"/>
      <c r="K511" s="108"/>
      <c r="L511" s="108"/>
    </row>
    <row r="512" spans="8:12">
      <c r="H512" s="109"/>
      <c r="I512" s="108"/>
      <c r="J512" s="108"/>
      <c r="K512" s="108"/>
      <c r="L512" s="108"/>
    </row>
    <row r="513" spans="8:12">
      <c r="H513" s="109"/>
      <c r="I513" s="108"/>
      <c r="J513" s="108"/>
      <c r="K513" s="108"/>
      <c r="L513" s="108"/>
    </row>
    <row r="514" spans="8:12">
      <c r="H514" s="109"/>
      <c r="I514" s="108"/>
      <c r="J514" s="108"/>
      <c r="K514" s="108"/>
      <c r="L514" s="108"/>
    </row>
    <row r="515" spans="8:12">
      <c r="H515" s="109"/>
      <c r="I515" s="108"/>
      <c r="J515" s="108"/>
      <c r="K515" s="108"/>
      <c r="L515" s="108"/>
    </row>
    <row r="516" spans="8:12">
      <c r="H516" s="109"/>
      <c r="I516" s="108"/>
      <c r="J516" s="108"/>
      <c r="K516" s="108"/>
      <c r="L516" s="108"/>
    </row>
    <row r="517" spans="8:12">
      <c r="H517" s="109"/>
      <c r="I517" s="108"/>
      <c r="J517" s="108"/>
      <c r="K517" s="108"/>
      <c r="L517" s="108"/>
    </row>
    <row r="518" spans="8:12">
      <c r="H518" s="109"/>
      <c r="I518" s="108"/>
      <c r="J518" s="108"/>
      <c r="K518" s="108"/>
      <c r="L518" s="108"/>
    </row>
    <row r="519" spans="8:12">
      <c r="H519" s="109"/>
      <c r="I519" s="108"/>
      <c r="J519" s="108"/>
      <c r="K519" s="108"/>
      <c r="L519" s="108"/>
    </row>
    <row r="520" spans="8:12">
      <c r="H520" s="109"/>
      <c r="I520" s="108"/>
      <c r="J520" s="108"/>
      <c r="K520" s="108"/>
      <c r="L520" s="108"/>
    </row>
    <row r="521" spans="8:12">
      <c r="H521" s="109"/>
      <c r="I521" s="108"/>
      <c r="J521" s="108"/>
      <c r="K521" s="108"/>
      <c r="L521" s="108"/>
    </row>
    <row r="522" spans="8:12">
      <c r="H522" s="109"/>
      <c r="I522" s="108"/>
      <c r="J522" s="108"/>
      <c r="K522" s="108"/>
      <c r="L522" s="108"/>
    </row>
    <row r="523" spans="8:12">
      <c r="H523" s="109"/>
      <c r="I523" s="108"/>
      <c r="J523" s="108"/>
      <c r="K523" s="108"/>
      <c r="L523" s="108"/>
    </row>
    <row r="524" spans="8:12">
      <c r="H524" s="109"/>
      <c r="I524" s="108"/>
      <c r="J524" s="108"/>
      <c r="K524" s="108"/>
      <c r="L524" s="108"/>
    </row>
    <row r="525" spans="8:12">
      <c r="H525" s="109"/>
      <c r="I525" s="108"/>
      <c r="J525" s="108"/>
      <c r="K525" s="108"/>
      <c r="L525" s="108"/>
    </row>
    <row r="526" spans="8:12">
      <c r="H526" s="109"/>
      <c r="I526" s="108"/>
      <c r="J526" s="108"/>
      <c r="K526" s="108"/>
      <c r="L526" s="108"/>
    </row>
    <row r="527" spans="8:12">
      <c r="H527" s="109"/>
      <c r="I527" s="108"/>
      <c r="J527" s="108"/>
      <c r="K527" s="108"/>
      <c r="L527" s="108"/>
    </row>
    <row r="528" spans="8:12">
      <c r="H528" s="109"/>
      <c r="I528" s="108"/>
      <c r="J528" s="108"/>
      <c r="K528" s="108"/>
      <c r="L528" s="108"/>
    </row>
    <row r="529" spans="8:12">
      <c r="H529" s="109"/>
      <c r="I529" s="108"/>
      <c r="J529" s="108"/>
      <c r="K529" s="108"/>
      <c r="L529" s="108"/>
    </row>
    <row r="530" spans="8:12">
      <c r="H530" s="109"/>
      <c r="I530" s="108"/>
      <c r="J530" s="108"/>
      <c r="K530" s="108"/>
      <c r="L530" s="108"/>
    </row>
    <row r="531" spans="8:12">
      <c r="H531" s="109"/>
      <c r="I531" s="108"/>
      <c r="J531" s="108"/>
      <c r="K531" s="108"/>
      <c r="L531" s="108"/>
    </row>
    <row r="532" spans="8:12">
      <c r="H532" s="109"/>
      <c r="I532" s="108"/>
      <c r="J532" s="108"/>
      <c r="K532" s="108"/>
      <c r="L532" s="108"/>
    </row>
    <row r="533" spans="8:12">
      <c r="H533" s="109"/>
      <c r="I533" s="108"/>
      <c r="J533" s="108"/>
      <c r="K533" s="108"/>
      <c r="L533" s="108"/>
    </row>
    <row r="534" spans="8:12">
      <c r="H534" s="109"/>
      <c r="I534" s="108"/>
      <c r="J534" s="108"/>
      <c r="K534" s="108"/>
      <c r="L534" s="108"/>
    </row>
    <row r="535" spans="8:12">
      <c r="H535" s="109"/>
      <c r="I535" s="108"/>
      <c r="J535" s="108"/>
      <c r="K535" s="108"/>
      <c r="L535" s="108"/>
    </row>
    <row r="536" spans="8:12">
      <c r="H536" s="109"/>
      <c r="I536" s="108"/>
      <c r="J536" s="108"/>
      <c r="K536" s="108"/>
      <c r="L536" s="108"/>
    </row>
    <row r="537" spans="8:12">
      <c r="H537" s="109"/>
      <c r="I537" s="108"/>
      <c r="J537" s="108"/>
      <c r="K537" s="108"/>
      <c r="L537" s="108"/>
    </row>
    <row r="538" spans="8:12">
      <c r="H538" s="109"/>
      <c r="I538" s="108"/>
      <c r="J538" s="108"/>
      <c r="K538" s="108"/>
      <c r="L538" s="108"/>
    </row>
    <row r="539" spans="8:12">
      <c r="H539" s="109"/>
      <c r="I539" s="108"/>
      <c r="J539" s="108"/>
      <c r="K539" s="108"/>
      <c r="L539" s="108"/>
    </row>
    <row r="540" spans="8:12">
      <c r="H540" s="109"/>
      <c r="I540" s="108"/>
      <c r="J540" s="108"/>
      <c r="K540" s="108"/>
      <c r="L540" s="108"/>
    </row>
    <row r="541" spans="8:12">
      <c r="H541" s="109"/>
      <c r="I541" s="108"/>
      <c r="J541" s="108"/>
      <c r="K541" s="108"/>
      <c r="L541" s="108"/>
    </row>
    <row r="542" spans="8:12">
      <c r="H542" s="109"/>
      <c r="I542" s="108"/>
      <c r="J542" s="108"/>
      <c r="K542" s="108"/>
      <c r="L542" s="108"/>
    </row>
    <row r="543" spans="8:12">
      <c r="H543" s="109"/>
      <c r="I543" s="108"/>
      <c r="J543" s="108"/>
      <c r="K543" s="108"/>
      <c r="L543" s="108"/>
    </row>
    <row r="544" spans="8:12">
      <c r="H544" s="109"/>
      <c r="I544" s="108"/>
      <c r="J544" s="108"/>
      <c r="K544" s="108"/>
      <c r="L544" s="108"/>
    </row>
    <row r="545" spans="8:12">
      <c r="H545" s="109"/>
      <c r="I545" s="108"/>
      <c r="J545" s="108"/>
      <c r="K545" s="108"/>
      <c r="L545" s="108"/>
    </row>
    <row r="546" spans="8:12">
      <c r="H546" s="109"/>
      <c r="I546" s="108"/>
      <c r="J546" s="108"/>
      <c r="K546" s="108"/>
      <c r="L546" s="108"/>
    </row>
    <row r="547" spans="8:12">
      <c r="H547" s="109"/>
      <c r="I547" s="108"/>
      <c r="J547" s="108"/>
      <c r="K547" s="108"/>
      <c r="L547" s="108"/>
    </row>
    <row r="548" spans="8:12">
      <c r="H548" s="109"/>
      <c r="I548" s="108"/>
      <c r="J548" s="108"/>
      <c r="K548" s="108"/>
      <c r="L548" s="108"/>
    </row>
    <row r="549" spans="8:12">
      <c r="H549" s="109"/>
      <c r="I549" s="108"/>
      <c r="J549" s="108"/>
      <c r="K549" s="108"/>
      <c r="L549" s="108"/>
    </row>
    <row r="550" spans="8:12">
      <c r="H550" s="109"/>
      <c r="I550" s="108"/>
      <c r="J550" s="108"/>
      <c r="K550" s="108"/>
      <c r="L550" s="108"/>
    </row>
    <row r="551" spans="8:12">
      <c r="H551" s="109"/>
      <c r="I551" s="108"/>
      <c r="J551" s="108"/>
      <c r="K551" s="108"/>
      <c r="L551" s="108"/>
    </row>
    <row r="552" spans="8:12">
      <c r="H552" s="109"/>
      <c r="I552" s="108"/>
      <c r="J552" s="108"/>
      <c r="K552" s="108"/>
      <c r="L552" s="108"/>
    </row>
    <row r="553" spans="8:12">
      <c r="H553" s="109"/>
      <c r="I553" s="108"/>
      <c r="J553" s="108"/>
      <c r="K553" s="108"/>
      <c r="L553" s="108"/>
    </row>
    <row r="554" spans="8:12">
      <c r="H554" s="109"/>
      <c r="I554" s="108"/>
      <c r="J554" s="108"/>
      <c r="K554" s="108"/>
      <c r="L554" s="108"/>
    </row>
    <row r="555" spans="8:12">
      <c r="H555" s="109"/>
      <c r="I555" s="108"/>
      <c r="J555" s="108"/>
      <c r="K555" s="108"/>
      <c r="L555" s="108"/>
    </row>
    <row r="556" spans="8:12">
      <c r="H556" s="109"/>
      <c r="I556" s="108"/>
      <c r="J556" s="108"/>
      <c r="K556" s="108"/>
      <c r="L556" s="108"/>
    </row>
    <row r="557" spans="8:12">
      <c r="H557" s="109"/>
      <c r="I557" s="108"/>
      <c r="J557" s="108"/>
      <c r="K557" s="108"/>
      <c r="L557" s="108"/>
    </row>
    <row r="558" spans="8:12">
      <c r="H558" s="109"/>
      <c r="I558" s="108"/>
      <c r="J558" s="108"/>
      <c r="K558" s="108"/>
      <c r="L558" s="108"/>
    </row>
    <row r="559" spans="8:12">
      <c r="H559" s="109"/>
      <c r="I559" s="108"/>
      <c r="J559" s="108"/>
      <c r="K559" s="108"/>
      <c r="L559" s="108"/>
    </row>
    <row r="560" spans="8:12">
      <c r="H560" s="109"/>
      <c r="I560" s="108"/>
      <c r="J560" s="108"/>
      <c r="K560" s="108"/>
      <c r="L560" s="108"/>
    </row>
    <row r="561" spans="8:12">
      <c r="H561" s="109"/>
      <c r="I561" s="108"/>
      <c r="J561" s="108"/>
      <c r="K561" s="108"/>
      <c r="L561" s="108"/>
    </row>
    <row r="562" spans="8:12">
      <c r="H562" s="109"/>
      <c r="I562" s="108"/>
      <c r="J562" s="108"/>
      <c r="K562" s="108"/>
      <c r="L562" s="108"/>
    </row>
    <row r="563" spans="8:12">
      <c r="H563" s="109"/>
      <c r="I563" s="108"/>
      <c r="J563" s="108"/>
      <c r="K563" s="108"/>
      <c r="L563" s="108"/>
    </row>
    <row r="564" spans="8:12">
      <c r="H564" s="109"/>
      <c r="I564" s="108"/>
      <c r="J564" s="108"/>
      <c r="K564" s="108"/>
      <c r="L564" s="108"/>
    </row>
    <row r="565" spans="8:12">
      <c r="H565" s="109"/>
      <c r="I565" s="108"/>
      <c r="J565" s="108"/>
      <c r="K565" s="108"/>
      <c r="L565" s="108"/>
    </row>
    <row r="566" spans="8:12">
      <c r="H566" s="109"/>
      <c r="I566" s="108"/>
      <c r="J566" s="108"/>
      <c r="K566" s="108"/>
      <c r="L566" s="108"/>
    </row>
    <row r="567" spans="8:12">
      <c r="H567" s="109"/>
      <c r="I567" s="108"/>
      <c r="J567" s="108"/>
      <c r="K567" s="108"/>
      <c r="L567" s="108"/>
    </row>
    <row r="568" spans="8:12">
      <c r="H568" s="109"/>
      <c r="I568" s="108"/>
      <c r="J568" s="108"/>
      <c r="K568" s="108"/>
      <c r="L568" s="108"/>
    </row>
    <row r="569" spans="8:12">
      <c r="H569" s="109"/>
      <c r="I569" s="108"/>
      <c r="J569" s="108"/>
      <c r="K569" s="108"/>
      <c r="L569" s="108"/>
    </row>
    <row r="570" spans="8:12">
      <c r="H570" s="109"/>
      <c r="I570" s="108"/>
      <c r="J570" s="108"/>
      <c r="K570" s="108"/>
      <c r="L570" s="108"/>
    </row>
    <row r="571" spans="8:12">
      <c r="H571" s="109"/>
      <c r="I571" s="108"/>
      <c r="J571" s="108"/>
      <c r="K571" s="108"/>
      <c r="L571" s="108"/>
    </row>
    <row r="572" spans="8:12">
      <c r="H572" s="109"/>
      <c r="I572" s="108"/>
      <c r="J572" s="108"/>
      <c r="K572" s="108"/>
      <c r="L572" s="108"/>
    </row>
    <row r="573" spans="8:12">
      <c r="H573" s="109"/>
      <c r="I573" s="108"/>
      <c r="J573" s="108"/>
      <c r="K573" s="108"/>
      <c r="L573" s="108"/>
    </row>
    <row r="574" spans="8:12">
      <c r="H574" s="109"/>
      <c r="I574" s="108"/>
      <c r="J574" s="108"/>
      <c r="K574" s="108"/>
      <c r="L574" s="108"/>
    </row>
    <row r="575" spans="8:12">
      <c r="H575" s="109"/>
      <c r="I575" s="108"/>
      <c r="J575" s="108"/>
      <c r="K575" s="108"/>
      <c r="L575" s="108"/>
    </row>
    <row r="576" spans="8:12">
      <c r="H576" s="109"/>
      <c r="I576" s="108"/>
      <c r="J576" s="108"/>
      <c r="K576" s="108"/>
      <c r="L576" s="108"/>
    </row>
    <row r="577" spans="8:12">
      <c r="H577" s="109"/>
      <c r="I577" s="108"/>
      <c r="J577" s="108"/>
      <c r="K577" s="108"/>
      <c r="L577" s="108"/>
    </row>
    <row r="578" spans="8:12">
      <c r="H578" s="109"/>
      <c r="I578" s="108"/>
      <c r="J578" s="108"/>
      <c r="K578" s="108"/>
      <c r="L578" s="108"/>
    </row>
    <row r="579" spans="8:12">
      <c r="H579" s="109"/>
      <c r="I579" s="108"/>
      <c r="J579" s="108"/>
      <c r="K579" s="108"/>
      <c r="L579" s="108"/>
    </row>
    <row r="580" spans="8:12">
      <c r="H580" s="109"/>
      <c r="I580" s="108"/>
      <c r="J580" s="108"/>
      <c r="K580" s="108"/>
      <c r="L580" s="108"/>
    </row>
    <row r="581" spans="8:12">
      <c r="H581" s="109"/>
      <c r="I581" s="108"/>
      <c r="J581" s="108"/>
      <c r="K581" s="108"/>
      <c r="L581" s="108"/>
    </row>
    <row r="582" spans="8:12">
      <c r="H582" s="109"/>
      <c r="I582" s="108"/>
      <c r="J582" s="108"/>
      <c r="K582" s="108"/>
      <c r="L582" s="108"/>
    </row>
    <row r="583" spans="8:12">
      <c r="H583" s="109"/>
      <c r="I583" s="108"/>
      <c r="J583" s="108"/>
      <c r="K583" s="108"/>
      <c r="L583" s="108"/>
    </row>
    <row r="584" spans="8:12">
      <c r="H584" s="109"/>
      <c r="I584" s="108"/>
      <c r="J584" s="108"/>
      <c r="K584" s="108"/>
      <c r="L584" s="108"/>
    </row>
    <row r="585" spans="8:12">
      <c r="H585" s="109"/>
      <c r="I585" s="108"/>
      <c r="J585" s="108"/>
      <c r="K585" s="108"/>
      <c r="L585" s="108"/>
    </row>
    <row r="586" spans="8:12">
      <c r="H586" s="109"/>
      <c r="I586" s="108"/>
      <c r="J586" s="108"/>
      <c r="K586" s="108"/>
      <c r="L586" s="108"/>
    </row>
    <row r="587" spans="8:12">
      <c r="H587" s="109"/>
      <c r="I587" s="108"/>
      <c r="J587" s="108"/>
      <c r="K587" s="108"/>
      <c r="L587" s="108"/>
    </row>
    <row r="588" spans="8:12">
      <c r="H588" s="109"/>
      <c r="I588" s="108"/>
      <c r="J588" s="108"/>
      <c r="K588" s="108"/>
      <c r="L588" s="108"/>
    </row>
    <row r="589" spans="8:12">
      <c r="H589" s="109"/>
      <c r="I589" s="108"/>
      <c r="J589" s="108"/>
      <c r="K589" s="108"/>
      <c r="L589" s="108"/>
    </row>
    <row r="590" spans="8:12">
      <c r="H590" s="109"/>
      <c r="I590" s="108"/>
      <c r="J590" s="108"/>
      <c r="K590" s="108"/>
      <c r="L590" s="108"/>
    </row>
    <row r="591" spans="8:12">
      <c r="H591" s="109"/>
      <c r="I591" s="108"/>
      <c r="J591" s="108"/>
      <c r="K591" s="108"/>
      <c r="L591" s="108"/>
    </row>
    <row r="592" spans="8:12">
      <c r="H592" s="109"/>
      <c r="I592" s="108"/>
      <c r="J592" s="108"/>
      <c r="K592" s="108"/>
      <c r="L592" s="108"/>
    </row>
    <row r="593" spans="8:12">
      <c r="H593" s="109"/>
      <c r="I593" s="108"/>
      <c r="J593" s="108"/>
      <c r="K593" s="108"/>
      <c r="L593" s="108"/>
    </row>
    <row r="594" spans="8:12">
      <c r="H594" s="109"/>
      <c r="I594" s="108"/>
      <c r="J594" s="108"/>
      <c r="K594" s="108"/>
      <c r="L594" s="108"/>
    </row>
    <row r="595" spans="8:12">
      <c r="H595" s="109"/>
      <c r="I595" s="108"/>
      <c r="J595" s="108"/>
      <c r="K595" s="108"/>
      <c r="L595" s="108"/>
    </row>
    <row r="596" spans="8:12">
      <c r="H596" s="109"/>
      <c r="I596" s="108"/>
      <c r="J596" s="108"/>
      <c r="K596" s="108"/>
      <c r="L596" s="108"/>
    </row>
    <row r="597" spans="8:12">
      <c r="H597" s="109"/>
      <c r="I597" s="108"/>
      <c r="J597" s="108"/>
      <c r="K597" s="108"/>
      <c r="L597" s="108"/>
    </row>
    <row r="598" spans="8:12">
      <c r="H598" s="109"/>
      <c r="I598" s="108"/>
      <c r="J598" s="108"/>
      <c r="K598" s="108"/>
      <c r="L598" s="108"/>
    </row>
    <row r="599" spans="8:12">
      <c r="H599" s="109"/>
      <c r="I599" s="108"/>
      <c r="J599" s="108"/>
      <c r="K599" s="108"/>
      <c r="L599" s="108"/>
    </row>
    <row r="600" spans="8:12">
      <c r="H600" s="109"/>
      <c r="I600" s="108"/>
      <c r="J600" s="108"/>
      <c r="K600" s="108"/>
      <c r="L600" s="108"/>
    </row>
    <row r="601" spans="8:12">
      <c r="H601" s="109"/>
      <c r="I601" s="108"/>
      <c r="J601" s="108"/>
      <c r="K601" s="108"/>
      <c r="L601" s="108"/>
    </row>
    <row r="602" spans="8:12">
      <c r="H602" s="109"/>
      <c r="I602" s="108"/>
      <c r="J602" s="108"/>
      <c r="K602" s="108"/>
      <c r="L602" s="108"/>
    </row>
    <row r="603" spans="8:12">
      <c r="H603" s="109"/>
      <c r="I603" s="108"/>
      <c r="J603" s="108"/>
      <c r="K603" s="108"/>
      <c r="L603" s="108"/>
    </row>
    <row r="604" spans="8:12">
      <c r="H604" s="109"/>
      <c r="I604" s="108"/>
      <c r="J604" s="108"/>
      <c r="K604" s="108"/>
      <c r="L604" s="108"/>
    </row>
    <row r="605" spans="8:12">
      <c r="H605" s="109"/>
      <c r="I605" s="108"/>
      <c r="J605" s="108"/>
      <c r="K605" s="108"/>
      <c r="L605" s="108"/>
    </row>
    <row r="606" spans="8:12">
      <c r="H606" s="109"/>
      <c r="I606" s="108"/>
      <c r="J606" s="108"/>
      <c r="K606" s="108"/>
      <c r="L606" s="108"/>
    </row>
    <row r="607" spans="8:12">
      <c r="H607" s="109"/>
      <c r="I607" s="108"/>
      <c r="J607" s="108"/>
      <c r="K607" s="108"/>
      <c r="L607" s="108"/>
    </row>
    <row r="608" spans="8:12">
      <c r="H608" s="109"/>
      <c r="I608" s="108"/>
      <c r="J608" s="108"/>
      <c r="K608" s="108"/>
      <c r="L608" s="108"/>
    </row>
    <row r="609" spans="8:12">
      <c r="H609" s="109"/>
      <c r="I609" s="108"/>
      <c r="J609" s="108"/>
      <c r="K609" s="108"/>
      <c r="L609" s="108"/>
    </row>
    <row r="610" spans="8:12">
      <c r="H610" s="109"/>
      <c r="I610" s="108"/>
      <c r="J610" s="108"/>
      <c r="K610" s="108"/>
      <c r="L610" s="108"/>
    </row>
    <row r="611" spans="8:12">
      <c r="H611" s="109"/>
      <c r="I611" s="108"/>
      <c r="J611" s="108"/>
      <c r="K611" s="108"/>
      <c r="L611" s="108"/>
    </row>
    <row r="612" spans="8:12">
      <c r="H612" s="109"/>
      <c r="I612" s="108"/>
      <c r="J612" s="108"/>
      <c r="K612" s="108"/>
      <c r="L612" s="108"/>
    </row>
    <row r="613" spans="8:12">
      <c r="H613" s="109"/>
      <c r="I613" s="108"/>
      <c r="J613" s="108"/>
      <c r="K613" s="108"/>
      <c r="L613" s="108"/>
    </row>
    <row r="614" spans="8:12">
      <c r="H614" s="109"/>
      <c r="I614" s="108"/>
      <c r="J614" s="108"/>
      <c r="K614" s="108"/>
      <c r="L614" s="108"/>
    </row>
    <row r="615" spans="8:12">
      <c r="H615" s="109"/>
      <c r="I615" s="108"/>
      <c r="J615" s="108"/>
      <c r="K615" s="108"/>
      <c r="L615" s="108"/>
    </row>
    <row r="616" spans="8:12">
      <c r="H616" s="109"/>
      <c r="I616" s="108"/>
      <c r="J616" s="108"/>
      <c r="K616" s="108"/>
      <c r="L616" s="108"/>
    </row>
    <row r="617" spans="8:12">
      <c r="H617" s="109"/>
      <c r="I617" s="108"/>
      <c r="J617" s="108"/>
      <c r="K617" s="108"/>
      <c r="L617" s="108"/>
    </row>
    <row r="618" spans="8:12">
      <c r="H618" s="109"/>
      <c r="I618" s="108"/>
      <c r="J618" s="108"/>
      <c r="K618" s="108"/>
      <c r="L618" s="108"/>
    </row>
    <row r="619" spans="8:12">
      <c r="H619" s="109"/>
      <c r="I619" s="108"/>
      <c r="J619" s="108"/>
      <c r="K619" s="108"/>
      <c r="L619" s="108"/>
    </row>
    <row r="620" spans="8:12">
      <c r="H620" s="109"/>
      <c r="I620" s="108"/>
      <c r="J620" s="108"/>
      <c r="K620" s="108"/>
      <c r="L620" s="108"/>
    </row>
    <row r="621" spans="8:12">
      <c r="H621" s="109"/>
      <c r="I621" s="108"/>
      <c r="J621" s="108"/>
      <c r="K621" s="108"/>
      <c r="L621" s="108"/>
    </row>
    <row r="622" spans="8:12">
      <c r="H622" s="109"/>
      <c r="I622" s="108"/>
      <c r="J622" s="108"/>
      <c r="K622" s="108"/>
      <c r="L622" s="108"/>
    </row>
    <row r="623" spans="8:12">
      <c r="H623" s="109"/>
      <c r="I623" s="108"/>
      <c r="J623" s="108"/>
      <c r="K623" s="108"/>
      <c r="L623" s="108"/>
    </row>
    <row r="624" spans="8:12">
      <c r="H624" s="109"/>
      <c r="I624" s="108"/>
      <c r="J624" s="108"/>
      <c r="K624" s="108"/>
      <c r="L624" s="108"/>
    </row>
    <row r="625" spans="8:12">
      <c r="H625" s="109"/>
      <c r="I625" s="108"/>
      <c r="J625" s="108"/>
      <c r="K625" s="108"/>
      <c r="L625" s="108"/>
    </row>
    <row r="626" spans="8:12">
      <c r="H626" s="109"/>
      <c r="I626" s="108"/>
      <c r="J626" s="108"/>
      <c r="K626" s="108"/>
      <c r="L626" s="108"/>
    </row>
    <row r="627" spans="8:12">
      <c r="H627" s="109"/>
      <c r="I627" s="108"/>
      <c r="J627" s="108"/>
      <c r="K627" s="108"/>
      <c r="L627" s="108"/>
    </row>
    <row r="628" spans="8:12">
      <c r="H628" s="109"/>
      <c r="I628" s="108"/>
      <c r="J628" s="108"/>
      <c r="K628" s="108"/>
      <c r="L628" s="108"/>
    </row>
    <row r="629" spans="8:12">
      <c r="H629" s="109"/>
      <c r="I629" s="108"/>
      <c r="J629" s="108"/>
      <c r="K629" s="108"/>
      <c r="L629" s="108"/>
    </row>
    <row r="630" spans="8:12">
      <c r="H630" s="109"/>
      <c r="I630" s="108"/>
      <c r="J630" s="108"/>
      <c r="K630" s="108"/>
      <c r="L630" s="108"/>
    </row>
    <row r="631" spans="8:12">
      <c r="H631" s="109"/>
      <c r="I631" s="108"/>
      <c r="J631" s="108"/>
      <c r="K631" s="108"/>
      <c r="L631" s="108"/>
    </row>
    <row r="632" spans="8:12">
      <c r="H632" s="109"/>
      <c r="I632" s="108"/>
      <c r="J632" s="108"/>
      <c r="K632" s="108"/>
      <c r="L632" s="108"/>
    </row>
    <row r="633" spans="8:12">
      <c r="H633" s="109"/>
      <c r="I633" s="108"/>
      <c r="J633" s="108"/>
      <c r="K633" s="108"/>
      <c r="L633" s="108"/>
    </row>
    <row r="634" spans="8:12">
      <c r="H634" s="109"/>
      <c r="I634" s="108"/>
      <c r="J634" s="108"/>
      <c r="K634" s="108"/>
      <c r="L634" s="108"/>
    </row>
    <row r="635" spans="8:12">
      <c r="H635" s="109"/>
      <c r="I635" s="108"/>
      <c r="J635" s="108"/>
      <c r="K635" s="108"/>
      <c r="L635" s="108"/>
    </row>
    <row r="636" spans="8:12">
      <c r="H636" s="109"/>
      <c r="I636" s="108"/>
      <c r="J636" s="108"/>
      <c r="K636" s="108"/>
      <c r="L636" s="108"/>
    </row>
    <row r="637" spans="8:12">
      <c r="H637" s="109"/>
      <c r="I637" s="108"/>
      <c r="J637" s="108"/>
      <c r="K637" s="108"/>
      <c r="L637" s="108"/>
    </row>
    <row r="638" spans="8:12">
      <c r="H638" s="109"/>
      <c r="I638" s="108"/>
      <c r="J638" s="108"/>
      <c r="K638" s="108"/>
      <c r="L638" s="108"/>
    </row>
    <row r="639" spans="8:12">
      <c r="H639" s="109"/>
      <c r="I639" s="108"/>
      <c r="J639" s="108"/>
      <c r="K639" s="108"/>
      <c r="L639" s="108"/>
    </row>
    <row r="640" spans="8:12">
      <c r="H640" s="109"/>
      <c r="I640" s="108"/>
      <c r="J640" s="108"/>
      <c r="K640" s="108"/>
      <c r="L640" s="108"/>
    </row>
    <row r="641" spans="8:12">
      <c r="H641" s="109"/>
      <c r="I641" s="108"/>
      <c r="J641" s="108"/>
      <c r="K641" s="108"/>
      <c r="L641" s="108"/>
    </row>
    <row r="642" spans="8:12">
      <c r="H642" s="109"/>
      <c r="I642" s="108"/>
      <c r="J642" s="108"/>
      <c r="K642" s="108"/>
      <c r="L642" s="108"/>
    </row>
    <row r="643" spans="8:12">
      <c r="H643" s="109"/>
      <c r="I643" s="108"/>
      <c r="J643" s="108"/>
      <c r="K643" s="108"/>
      <c r="L643" s="108"/>
    </row>
    <row r="644" spans="8:12">
      <c r="H644" s="109"/>
      <c r="I644" s="108"/>
      <c r="J644" s="108"/>
      <c r="K644" s="108"/>
      <c r="L644" s="108"/>
    </row>
    <row r="645" spans="8:12">
      <c r="H645" s="109"/>
      <c r="I645" s="108"/>
      <c r="J645" s="108"/>
      <c r="K645" s="108"/>
      <c r="L645" s="108"/>
    </row>
    <row r="646" spans="8:12">
      <c r="H646" s="109"/>
      <c r="I646" s="108"/>
      <c r="J646" s="108"/>
      <c r="K646" s="108"/>
      <c r="L646" s="108"/>
    </row>
    <row r="647" spans="8:12">
      <c r="H647" s="109"/>
      <c r="I647" s="108"/>
      <c r="J647" s="108"/>
      <c r="K647" s="108"/>
      <c r="L647" s="108"/>
    </row>
    <row r="648" spans="8:12">
      <c r="H648" s="109"/>
      <c r="I648" s="108"/>
      <c r="J648" s="108"/>
      <c r="K648" s="108"/>
      <c r="L648" s="108"/>
    </row>
    <row r="649" spans="8:12">
      <c r="H649" s="109"/>
      <c r="I649" s="108"/>
      <c r="J649" s="108"/>
      <c r="K649" s="108"/>
      <c r="L649" s="108"/>
    </row>
    <row r="650" spans="8:12">
      <c r="H650" s="109"/>
      <c r="I650" s="108"/>
      <c r="J650" s="108"/>
      <c r="K650" s="108"/>
      <c r="L650" s="108"/>
    </row>
    <row r="651" spans="8:12">
      <c r="H651" s="109"/>
      <c r="I651" s="108"/>
      <c r="J651" s="108"/>
      <c r="K651" s="108"/>
      <c r="L651" s="108"/>
    </row>
    <row r="652" spans="8:12">
      <c r="H652" s="109"/>
      <c r="I652" s="108"/>
      <c r="J652" s="108"/>
      <c r="K652" s="108"/>
      <c r="L652" s="108"/>
    </row>
    <row r="653" spans="8:12">
      <c r="H653" s="109"/>
      <c r="I653" s="108"/>
      <c r="J653" s="108"/>
      <c r="K653" s="108"/>
      <c r="L653" s="108"/>
    </row>
    <row r="654" spans="8:12">
      <c r="H654" s="109"/>
      <c r="I654" s="108"/>
      <c r="J654" s="108"/>
      <c r="K654" s="108"/>
      <c r="L654" s="108"/>
    </row>
    <row r="655" spans="8:12">
      <c r="H655" s="109"/>
      <c r="I655" s="108"/>
      <c r="J655" s="108"/>
      <c r="K655" s="108"/>
      <c r="L655" s="108"/>
    </row>
    <row r="656" spans="8:12">
      <c r="H656" s="109"/>
      <c r="I656" s="108"/>
      <c r="J656" s="108"/>
      <c r="K656" s="108"/>
      <c r="L656" s="108"/>
    </row>
    <row r="657" spans="8:12">
      <c r="H657" s="109"/>
      <c r="I657" s="108"/>
      <c r="J657" s="108"/>
      <c r="K657" s="108"/>
      <c r="L657" s="108"/>
    </row>
    <row r="658" spans="8:12">
      <c r="H658" s="109"/>
      <c r="I658" s="108"/>
      <c r="J658" s="108"/>
      <c r="K658" s="108"/>
      <c r="L658" s="108"/>
    </row>
    <row r="659" spans="8:12">
      <c r="H659" s="109"/>
      <c r="I659" s="108"/>
      <c r="J659" s="108"/>
      <c r="K659" s="108"/>
      <c r="L659" s="108"/>
    </row>
    <row r="660" spans="8:12">
      <c r="H660" s="109"/>
      <c r="I660" s="108"/>
      <c r="J660" s="108"/>
      <c r="K660" s="108"/>
      <c r="L660" s="108"/>
    </row>
    <row r="661" spans="8:12">
      <c r="H661" s="109"/>
      <c r="I661" s="108"/>
      <c r="J661" s="108"/>
      <c r="K661" s="108"/>
      <c r="L661" s="108"/>
    </row>
    <row r="662" spans="8:12">
      <c r="H662" s="109"/>
      <c r="I662" s="108"/>
      <c r="J662" s="108"/>
      <c r="K662" s="108"/>
      <c r="L662" s="108"/>
    </row>
    <row r="663" spans="8:12">
      <c r="H663" s="109"/>
      <c r="I663" s="108"/>
      <c r="J663" s="108"/>
      <c r="K663" s="108"/>
      <c r="L663" s="108"/>
    </row>
    <row r="664" spans="8:12">
      <c r="H664" s="109"/>
      <c r="I664" s="108"/>
      <c r="J664" s="108"/>
      <c r="K664" s="108"/>
      <c r="L664" s="108"/>
    </row>
    <row r="665" spans="8:12">
      <c r="H665" s="109"/>
      <c r="I665" s="108"/>
      <c r="J665" s="108"/>
      <c r="K665" s="108"/>
      <c r="L665" s="108"/>
    </row>
    <row r="666" spans="8:12">
      <c r="H666" s="109"/>
      <c r="I666" s="108"/>
      <c r="J666" s="108"/>
      <c r="K666" s="108"/>
      <c r="L666" s="108"/>
    </row>
    <row r="667" spans="8:12">
      <c r="H667" s="109"/>
      <c r="I667" s="108"/>
      <c r="J667" s="108"/>
      <c r="K667" s="108"/>
      <c r="L667" s="108"/>
    </row>
    <row r="668" spans="8:12">
      <c r="H668" s="109"/>
      <c r="I668" s="108"/>
      <c r="J668" s="108"/>
      <c r="K668" s="108"/>
      <c r="L668" s="108"/>
    </row>
    <row r="669" spans="8:12">
      <c r="H669" s="109"/>
      <c r="I669" s="108"/>
      <c r="J669" s="108"/>
      <c r="K669" s="108"/>
      <c r="L669" s="108"/>
    </row>
    <row r="670" spans="8:12">
      <c r="H670" s="109"/>
      <c r="I670" s="108"/>
      <c r="J670" s="108"/>
      <c r="K670" s="108"/>
      <c r="L670" s="108"/>
    </row>
    <row r="671" spans="8:12">
      <c r="H671" s="109"/>
      <c r="I671" s="108"/>
      <c r="J671" s="108"/>
      <c r="K671" s="108"/>
      <c r="L671" s="108"/>
    </row>
    <row r="672" spans="8:12">
      <c r="H672" s="109"/>
      <c r="I672" s="108"/>
      <c r="J672" s="108"/>
      <c r="K672" s="108"/>
      <c r="L672" s="108"/>
    </row>
    <row r="673" spans="8:12">
      <c r="H673" s="109"/>
      <c r="I673" s="108"/>
      <c r="J673" s="108"/>
      <c r="K673" s="108"/>
      <c r="L673" s="108"/>
    </row>
    <row r="674" spans="8:12">
      <c r="H674" s="109"/>
      <c r="I674" s="108"/>
      <c r="J674" s="108"/>
      <c r="K674" s="108"/>
      <c r="L674" s="108"/>
    </row>
    <row r="675" spans="8:12">
      <c r="H675" s="109"/>
      <c r="I675" s="108"/>
      <c r="J675" s="108"/>
      <c r="K675" s="108"/>
      <c r="L675" s="108"/>
    </row>
    <row r="676" spans="8:12">
      <c r="H676" s="109"/>
      <c r="I676" s="108"/>
      <c r="J676" s="108"/>
      <c r="K676" s="108"/>
      <c r="L676" s="108"/>
    </row>
    <row r="677" spans="8:12">
      <c r="H677" s="109"/>
      <c r="I677" s="108"/>
      <c r="J677" s="108"/>
      <c r="K677" s="108"/>
      <c r="L677" s="108"/>
    </row>
    <row r="678" spans="8:12">
      <c r="H678" s="109"/>
      <c r="I678" s="108"/>
      <c r="J678" s="108"/>
      <c r="K678" s="108"/>
      <c r="L678" s="108"/>
    </row>
    <row r="679" spans="8:12">
      <c r="H679" s="109"/>
      <c r="I679" s="108"/>
      <c r="J679" s="108"/>
      <c r="K679" s="108"/>
      <c r="L679" s="108"/>
    </row>
    <row r="680" spans="8:12">
      <c r="H680" s="109"/>
      <c r="I680" s="108"/>
      <c r="J680" s="108"/>
      <c r="K680" s="108"/>
      <c r="L680" s="108"/>
    </row>
    <row r="681" spans="8:12">
      <c r="H681" s="109"/>
      <c r="I681" s="108"/>
      <c r="J681" s="108"/>
      <c r="K681" s="108"/>
      <c r="L681" s="108"/>
    </row>
    <row r="682" spans="8:12">
      <c r="H682" s="109"/>
      <c r="I682" s="108"/>
      <c r="J682" s="108"/>
      <c r="K682" s="108"/>
      <c r="L682" s="108"/>
    </row>
    <row r="683" spans="8:12">
      <c r="H683" s="109"/>
      <c r="I683" s="108"/>
      <c r="J683" s="108"/>
      <c r="K683" s="108"/>
      <c r="L683" s="108"/>
    </row>
    <row r="684" spans="8:12">
      <c r="H684" s="109"/>
      <c r="I684" s="108"/>
      <c r="J684" s="108"/>
      <c r="K684" s="108"/>
      <c r="L684" s="108"/>
    </row>
    <row r="685" spans="8:12">
      <c r="H685" s="109"/>
      <c r="I685" s="108"/>
      <c r="J685" s="108"/>
      <c r="K685" s="108"/>
      <c r="L685" s="108"/>
    </row>
    <row r="686" spans="8:12">
      <c r="H686" s="109"/>
      <c r="I686" s="108"/>
      <c r="J686" s="108"/>
      <c r="K686" s="108"/>
      <c r="L686" s="108"/>
    </row>
    <row r="687" spans="8:12">
      <c r="H687" s="109"/>
      <c r="I687" s="108"/>
      <c r="J687" s="108"/>
      <c r="K687" s="108"/>
      <c r="L687" s="108"/>
    </row>
    <row r="688" spans="8:12">
      <c r="H688" s="109"/>
      <c r="I688" s="108"/>
      <c r="J688" s="108"/>
      <c r="K688" s="108"/>
      <c r="L688" s="108"/>
    </row>
    <row r="689" spans="8:12">
      <c r="H689" s="109"/>
      <c r="I689" s="108"/>
      <c r="J689" s="108"/>
      <c r="K689" s="108"/>
      <c r="L689" s="108"/>
    </row>
    <row r="690" spans="8:12">
      <c r="H690" s="109"/>
      <c r="I690" s="108"/>
      <c r="J690" s="108"/>
      <c r="K690" s="108"/>
      <c r="L690" s="108"/>
    </row>
    <row r="691" spans="8:12">
      <c r="H691" s="109"/>
      <c r="I691" s="108"/>
      <c r="J691" s="108"/>
      <c r="K691" s="108"/>
      <c r="L691" s="108"/>
    </row>
    <row r="692" spans="8:12">
      <c r="H692" s="109"/>
      <c r="I692" s="108"/>
      <c r="J692" s="108"/>
      <c r="K692" s="108"/>
      <c r="L692" s="108"/>
    </row>
    <row r="693" spans="8:12">
      <c r="H693" s="109"/>
      <c r="I693" s="108"/>
      <c r="J693" s="108"/>
      <c r="K693" s="108"/>
      <c r="L693" s="108"/>
    </row>
    <row r="694" spans="8:12">
      <c r="H694" s="109"/>
      <c r="I694" s="108"/>
      <c r="J694" s="108"/>
      <c r="K694" s="108"/>
      <c r="L694" s="108"/>
    </row>
    <row r="695" spans="8:12">
      <c r="H695" s="109"/>
      <c r="I695" s="108"/>
      <c r="J695" s="108"/>
      <c r="K695" s="108"/>
      <c r="L695" s="108"/>
    </row>
    <row r="696" spans="8:12">
      <c r="H696" s="109"/>
      <c r="I696" s="108"/>
      <c r="J696" s="108"/>
      <c r="K696" s="108"/>
      <c r="L696" s="108"/>
    </row>
    <row r="697" spans="8:12">
      <c r="H697" s="109"/>
      <c r="I697" s="108"/>
      <c r="J697" s="108"/>
      <c r="K697" s="108"/>
      <c r="L697" s="108"/>
    </row>
    <row r="698" spans="8:12">
      <c r="H698" s="109"/>
      <c r="I698" s="108"/>
      <c r="J698" s="108"/>
      <c r="K698" s="108"/>
      <c r="L698" s="108"/>
    </row>
    <row r="699" spans="8:12">
      <c r="H699" s="109"/>
      <c r="I699" s="108"/>
      <c r="J699" s="108"/>
      <c r="K699" s="108"/>
      <c r="L699" s="108"/>
    </row>
    <row r="700" spans="8:12">
      <c r="H700" s="109"/>
      <c r="I700" s="108"/>
      <c r="J700" s="108"/>
      <c r="K700" s="108"/>
      <c r="L700" s="108"/>
    </row>
    <row r="701" spans="8:12">
      <c r="H701" s="109"/>
      <c r="I701" s="108"/>
      <c r="J701" s="108"/>
      <c r="K701" s="108"/>
      <c r="L701" s="108"/>
    </row>
    <row r="702" spans="8:12">
      <c r="H702" s="109"/>
      <c r="I702" s="108"/>
      <c r="J702" s="108"/>
      <c r="K702" s="108"/>
      <c r="L702" s="108"/>
    </row>
    <row r="703" spans="8:12">
      <c r="H703" s="109"/>
      <c r="I703" s="108"/>
      <c r="J703" s="108"/>
      <c r="K703" s="108"/>
      <c r="L703" s="108"/>
    </row>
    <row r="704" spans="8:12">
      <c r="H704" s="109"/>
      <c r="I704" s="108"/>
      <c r="J704" s="108"/>
      <c r="K704" s="108"/>
      <c r="L704" s="108"/>
    </row>
    <row r="705" spans="8:12">
      <c r="H705" s="109"/>
      <c r="I705" s="108"/>
      <c r="J705" s="108"/>
      <c r="K705" s="108"/>
      <c r="L705" s="108"/>
    </row>
    <row r="706" spans="8:12">
      <c r="H706" s="109"/>
      <c r="I706" s="108"/>
      <c r="J706" s="108"/>
      <c r="K706" s="108"/>
      <c r="L706" s="108"/>
    </row>
    <row r="707" spans="8:12">
      <c r="H707" s="109"/>
      <c r="I707" s="108"/>
      <c r="J707" s="108"/>
      <c r="K707" s="108"/>
      <c r="L707" s="108"/>
    </row>
    <row r="708" spans="8:12">
      <c r="H708" s="109"/>
      <c r="I708" s="108"/>
      <c r="J708" s="108"/>
      <c r="K708" s="108"/>
      <c r="L708" s="108"/>
    </row>
    <row r="709" spans="8:12">
      <c r="H709" s="109"/>
      <c r="I709" s="108"/>
      <c r="J709" s="108"/>
      <c r="K709" s="108"/>
      <c r="L709" s="108"/>
    </row>
    <row r="710" spans="8:12">
      <c r="H710" s="109"/>
      <c r="I710" s="108"/>
      <c r="J710" s="108"/>
      <c r="K710" s="108"/>
      <c r="L710" s="108"/>
    </row>
    <row r="711" spans="8:12">
      <c r="H711" s="109"/>
      <c r="I711" s="108"/>
      <c r="J711" s="108"/>
      <c r="K711" s="108"/>
      <c r="L711" s="108"/>
    </row>
    <row r="712" spans="8:12">
      <c r="H712" s="109"/>
      <c r="I712" s="108"/>
      <c r="J712" s="108"/>
      <c r="K712" s="108"/>
      <c r="L712" s="108"/>
    </row>
    <row r="713" spans="8:12">
      <c r="H713" s="109"/>
      <c r="I713" s="108"/>
      <c r="J713" s="108"/>
      <c r="K713" s="108"/>
      <c r="L713" s="108"/>
    </row>
    <row r="714" spans="8:12">
      <c r="H714" s="109"/>
      <c r="I714" s="108"/>
      <c r="J714" s="108"/>
      <c r="K714" s="108"/>
      <c r="L714" s="108"/>
    </row>
    <row r="715" spans="8:12">
      <c r="H715" s="109"/>
      <c r="I715" s="108"/>
      <c r="J715" s="108"/>
      <c r="K715" s="108"/>
      <c r="L715" s="108"/>
    </row>
    <row r="716" spans="8:12">
      <c r="H716" s="109"/>
      <c r="I716" s="108"/>
      <c r="J716" s="108"/>
      <c r="K716" s="108"/>
      <c r="L716" s="108"/>
    </row>
    <row r="717" spans="8:12">
      <c r="H717" s="109"/>
      <c r="I717" s="108"/>
      <c r="J717" s="108"/>
      <c r="K717" s="108"/>
      <c r="L717" s="108"/>
    </row>
    <row r="718" spans="8:12">
      <c r="H718" s="109"/>
      <c r="I718" s="108"/>
      <c r="J718" s="108"/>
      <c r="K718" s="108"/>
      <c r="L718" s="108"/>
    </row>
    <row r="719" spans="8:12">
      <c r="H719" s="109"/>
      <c r="I719" s="108"/>
      <c r="J719" s="108"/>
      <c r="K719" s="108"/>
      <c r="L719" s="108"/>
    </row>
    <row r="720" spans="8:12">
      <c r="H720" s="109"/>
      <c r="I720" s="108"/>
      <c r="J720" s="108"/>
      <c r="K720" s="108"/>
      <c r="L720" s="108"/>
    </row>
    <row r="721" spans="8:12">
      <c r="H721" s="109"/>
      <c r="I721" s="108"/>
      <c r="J721" s="108"/>
      <c r="K721" s="108"/>
      <c r="L721" s="108"/>
    </row>
    <row r="722" spans="8:12">
      <c r="H722" s="109"/>
      <c r="I722" s="108"/>
      <c r="J722" s="108"/>
      <c r="K722" s="108"/>
      <c r="L722" s="108"/>
    </row>
    <row r="723" spans="8:12">
      <c r="H723" s="109"/>
      <c r="I723" s="108"/>
      <c r="J723" s="108"/>
      <c r="K723" s="108"/>
      <c r="L723" s="108"/>
    </row>
    <row r="724" spans="8:12">
      <c r="H724" s="109"/>
      <c r="I724" s="108"/>
      <c r="J724" s="108"/>
      <c r="K724" s="108"/>
      <c r="L724" s="108"/>
    </row>
    <row r="725" spans="8:12">
      <c r="H725" s="109"/>
      <c r="I725" s="108"/>
      <c r="J725" s="108"/>
      <c r="K725" s="108"/>
      <c r="L725" s="108"/>
    </row>
    <row r="726" spans="8:12">
      <c r="H726" s="109"/>
      <c r="I726" s="108"/>
      <c r="J726" s="108"/>
      <c r="K726" s="108"/>
      <c r="L726" s="108"/>
    </row>
    <row r="727" spans="8:12">
      <c r="H727" s="109"/>
      <c r="I727" s="108"/>
      <c r="J727" s="108"/>
      <c r="K727" s="108"/>
      <c r="L727" s="108"/>
    </row>
    <row r="728" spans="8:12">
      <c r="H728" s="109"/>
      <c r="I728" s="108"/>
      <c r="J728" s="108"/>
      <c r="K728" s="108"/>
      <c r="L728" s="108"/>
    </row>
    <row r="729" spans="8:12">
      <c r="H729" s="109"/>
      <c r="I729" s="108"/>
      <c r="J729" s="108"/>
      <c r="K729" s="108"/>
      <c r="L729" s="108"/>
    </row>
    <row r="730" spans="8:12">
      <c r="H730" s="109"/>
      <c r="I730" s="108"/>
      <c r="J730" s="108"/>
      <c r="K730" s="108"/>
      <c r="L730" s="108"/>
    </row>
    <row r="731" spans="8:12">
      <c r="H731" s="109"/>
      <c r="I731" s="108"/>
      <c r="J731" s="108"/>
      <c r="K731" s="108"/>
      <c r="L731" s="108"/>
    </row>
    <row r="732" spans="8:12">
      <c r="H732" s="109"/>
      <c r="I732" s="108"/>
      <c r="J732" s="108"/>
      <c r="K732" s="108"/>
      <c r="L732" s="108"/>
    </row>
    <row r="733" spans="8:12">
      <c r="H733" s="109"/>
      <c r="I733" s="108"/>
      <c r="J733" s="108"/>
      <c r="K733" s="108"/>
      <c r="L733" s="108"/>
    </row>
    <row r="734" spans="8:12">
      <c r="H734" s="109"/>
      <c r="I734" s="108"/>
      <c r="J734" s="108"/>
      <c r="K734" s="108"/>
      <c r="L734" s="108"/>
    </row>
    <row r="735" spans="8:12">
      <c r="H735" s="109"/>
      <c r="I735" s="108"/>
      <c r="J735" s="108"/>
      <c r="K735" s="108"/>
      <c r="L735" s="108"/>
    </row>
    <row r="736" spans="8:12">
      <c r="H736" s="109"/>
      <c r="I736" s="108"/>
      <c r="J736" s="108"/>
      <c r="K736" s="108"/>
      <c r="L736" s="108"/>
    </row>
    <row r="737" spans="8:12">
      <c r="H737" s="109"/>
      <c r="I737" s="108"/>
      <c r="J737" s="108"/>
      <c r="K737" s="108"/>
      <c r="L737" s="108"/>
    </row>
    <row r="738" spans="8:12">
      <c r="H738" s="109"/>
      <c r="I738" s="108"/>
      <c r="J738" s="108"/>
      <c r="K738" s="108"/>
      <c r="L738" s="108"/>
    </row>
    <row r="739" spans="8:12">
      <c r="H739" s="109"/>
      <c r="I739" s="108"/>
      <c r="J739" s="108"/>
      <c r="K739" s="108"/>
      <c r="L739" s="108"/>
    </row>
    <row r="740" spans="8:12">
      <c r="H740" s="109"/>
      <c r="I740" s="108"/>
      <c r="J740" s="108"/>
      <c r="K740" s="108"/>
      <c r="L740" s="108"/>
    </row>
    <row r="741" spans="8:12">
      <c r="H741" s="109"/>
      <c r="I741" s="108"/>
      <c r="J741" s="108"/>
      <c r="K741" s="108"/>
      <c r="L741" s="108"/>
    </row>
    <row r="742" spans="8:12">
      <c r="H742" s="109"/>
      <c r="I742" s="108"/>
      <c r="J742" s="108"/>
      <c r="K742" s="108"/>
      <c r="L742" s="108"/>
    </row>
    <row r="743" spans="8:12">
      <c r="H743" s="109"/>
      <c r="I743" s="108"/>
      <c r="J743" s="108"/>
      <c r="K743" s="108"/>
      <c r="L743" s="108"/>
    </row>
    <row r="744" spans="8:12">
      <c r="H744" s="109"/>
      <c r="I744" s="108"/>
      <c r="J744" s="108"/>
      <c r="K744" s="108"/>
      <c r="L744" s="108"/>
    </row>
    <row r="745" spans="8:12">
      <c r="H745" s="109"/>
      <c r="I745" s="108"/>
      <c r="J745" s="108"/>
      <c r="K745" s="108"/>
      <c r="L745" s="108"/>
    </row>
    <row r="746" spans="8:12">
      <c r="H746" s="109"/>
      <c r="I746" s="108"/>
      <c r="J746" s="108"/>
      <c r="K746" s="108"/>
      <c r="L746" s="108"/>
    </row>
    <row r="747" spans="8:12">
      <c r="H747" s="109"/>
      <c r="I747" s="108"/>
      <c r="J747" s="108"/>
      <c r="K747" s="108"/>
      <c r="L747" s="108"/>
    </row>
    <row r="748" spans="8:12">
      <c r="H748" s="109"/>
      <c r="I748" s="108"/>
      <c r="J748" s="108"/>
      <c r="K748" s="108"/>
      <c r="L748" s="108"/>
    </row>
    <row r="749" spans="8:12">
      <c r="H749" s="109"/>
      <c r="I749" s="108"/>
      <c r="J749" s="108"/>
      <c r="K749" s="108"/>
      <c r="L749" s="108"/>
    </row>
    <row r="750" spans="8:12">
      <c r="H750" s="109"/>
      <c r="I750" s="108"/>
      <c r="J750" s="108"/>
      <c r="K750" s="108"/>
      <c r="L750" s="108"/>
    </row>
    <row r="751" spans="8:12">
      <c r="H751" s="109"/>
      <c r="I751" s="108"/>
      <c r="J751" s="108"/>
      <c r="K751" s="108"/>
      <c r="L751" s="108"/>
    </row>
    <row r="752" spans="8:12">
      <c r="H752" s="109"/>
      <c r="I752" s="108"/>
      <c r="J752" s="108"/>
      <c r="K752" s="108"/>
      <c r="L752" s="108"/>
    </row>
    <row r="753" spans="8:12">
      <c r="H753" s="109"/>
      <c r="I753" s="108"/>
      <c r="J753" s="108"/>
      <c r="K753" s="108"/>
      <c r="L753" s="108"/>
    </row>
    <row r="754" spans="8:12">
      <c r="H754" s="109"/>
      <c r="I754" s="108"/>
      <c r="J754" s="108"/>
      <c r="K754" s="108"/>
      <c r="L754" s="108"/>
    </row>
    <row r="755" spans="8:12">
      <c r="H755" s="109"/>
      <c r="I755" s="108"/>
      <c r="J755" s="108"/>
      <c r="K755" s="108"/>
      <c r="L755" s="108"/>
    </row>
    <row r="756" spans="8:12">
      <c r="H756" s="109"/>
      <c r="I756" s="108"/>
      <c r="J756" s="108"/>
      <c r="K756" s="108"/>
      <c r="L756" s="108"/>
    </row>
    <row r="757" spans="8:12">
      <c r="H757" s="109"/>
      <c r="I757" s="108"/>
      <c r="J757" s="108"/>
      <c r="K757" s="108"/>
      <c r="L757" s="108"/>
    </row>
    <row r="758" spans="8:12">
      <c r="H758" s="109"/>
      <c r="I758" s="108"/>
      <c r="J758" s="108"/>
      <c r="K758" s="108"/>
      <c r="L758" s="108"/>
    </row>
    <row r="759" spans="8:12">
      <c r="H759" s="109"/>
      <c r="I759" s="108"/>
      <c r="J759" s="108"/>
      <c r="K759" s="108"/>
      <c r="L759" s="108"/>
    </row>
    <row r="760" spans="8:12">
      <c r="H760" s="109"/>
      <c r="I760" s="108"/>
      <c r="J760" s="108"/>
      <c r="K760" s="108"/>
      <c r="L760" s="108"/>
    </row>
    <row r="761" spans="8:12">
      <c r="H761" s="109"/>
      <c r="I761" s="108"/>
      <c r="J761" s="108"/>
      <c r="K761" s="108"/>
      <c r="L761" s="108"/>
    </row>
    <row r="762" spans="8:12">
      <c r="H762" s="109"/>
      <c r="I762" s="108"/>
      <c r="J762" s="108"/>
      <c r="K762" s="108"/>
      <c r="L762" s="108"/>
    </row>
    <row r="763" spans="8:12">
      <c r="H763" s="109"/>
      <c r="I763" s="108"/>
      <c r="J763" s="108"/>
      <c r="K763" s="108"/>
      <c r="L763" s="108"/>
    </row>
    <row r="764" spans="8:12">
      <c r="H764" s="109"/>
      <c r="I764" s="108"/>
      <c r="J764" s="108"/>
      <c r="K764" s="108"/>
      <c r="L764" s="108"/>
    </row>
    <row r="765" spans="8:12">
      <c r="H765" s="109"/>
      <c r="I765" s="108"/>
      <c r="J765" s="108"/>
      <c r="K765" s="108"/>
      <c r="L765" s="108"/>
    </row>
    <row r="766" spans="8:12">
      <c r="H766" s="109"/>
      <c r="I766" s="108"/>
      <c r="J766" s="108"/>
      <c r="K766" s="108"/>
      <c r="L766" s="108"/>
    </row>
    <row r="767" spans="8:12">
      <c r="H767" s="109"/>
      <c r="I767" s="108"/>
      <c r="J767" s="108"/>
      <c r="K767" s="108"/>
      <c r="L767" s="108"/>
    </row>
    <row r="768" spans="8:12">
      <c r="H768" s="109"/>
      <c r="I768" s="108"/>
      <c r="J768" s="108"/>
      <c r="K768" s="108"/>
      <c r="L768" s="108"/>
    </row>
    <row r="769" spans="8:12">
      <c r="H769" s="109"/>
      <c r="I769" s="108"/>
      <c r="J769" s="108"/>
      <c r="K769" s="108"/>
      <c r="L769" s="108"/>
    </row>
    <row r="770" spans="8:12">
      <c r="H770" s="109"/>
      <c r="I770" s="108"/>
      <c r="J770" s="108"/>
      <c r="K770" s="108"/>
      <c r="L770" s="108"/>
    </row>
    <row r="771" spans="8:12">
      <c r="H771" s="109"/>
      <c r="I771" s="108"/>
      <c r="J771" s="108"/>
      <c r="K771" s="108"/>
      <c r="L771" s="108"/>
    </row>
    <row r="772" spans="8:12">
      <c r="H772" s="109"/>
      <c r="I772" s="108"/>
      <c r="J772" s="108"/>
      <c r="K772" s="108"/>
      <c r="L772" s="108"/>
    </row>
    <row r="773" spans="8:12">
      <c r="H773" s="109"/>
      <c r="I773" s="108"/>
      <c r="J773" s="108"/>
      <c r="K773" s="108"/>
      <c r="L773" s="108"/>
    </row>
    <row r="774" spans="8:12">
      <c r="H774" s="109"/>
      <c r="I774" s="108"/>
      <c r="J774" s="108"/>
      <c r="K774" s="108"/>
      <c r="L774" s="108"/>
    </row>
    <row r="775" spans="8:12">
      <c r="H775" s="109"/>
      <c r="I775" s="108"/>
      <c r="J775" s="108"/>
      <c r="K775" s="108"/>
      <c r="L775" s="108"/>
    </row>
    <row r="776" spans="8:12">
      <c r="H776" s="109"/>
      <c r="I776" s="108"/>
      <c r="J776" s="108"/>
      <c r="K776" s="108"/>
      <c r="L776" s="108"/>
    </row>
    <row r="777" spans="8:12">
      <c r="H777" s="109"/>
      <c r="I777" s="108"/>
      <c r="J777" s="108"/>
      <c r="K777" s="108"/>
      <c r="L777" s="108"/>
    </row>
    <row r="778" spans="8:12">
      <c r="H778" s="109"/>
      <c r="I778" s="108"/>
      <c r="J778" s="108"/>
      <c r="K778" s="108"/>
      <c r="L778" s="108"/>
    </row>
    <row r="779" spans="8:12">
      <c r="H779" s="109"/>
      <c r="I779" s="108"/>
      <c r="J779" s="108"/>
      <c r="K779" s="108"/>
      <c r="L779" s="108"/>
    </row>
    <row r="780" spans="8:12">
      <c r="H780" s="109"/>
      <c r="I780" s="108"/>
      <c r="J780" s="108"/>
      <c r="K780" s="108"/>
      <c r="L780" s="108"/>
    </row>
    <row r="781" spans="8:12">
      <c r="H781" s="109"/>
      <c r="I781" s="108"/>
      <c r="J781" s="108"/>
      <c r="K781" s="108"/>
      <c r="L781" s="108"/>
    </row>
    <row r="782" spans="8:12">
      <c r="H782" s="109"/>
      <c r="I782" s="108"/>
      <c r="J782" s="108"/>
      <c r="K782" s="108"/>
      <c r="L782" s="108"/>
    </row>
    <row r="783" spans="8:12">
      <c r="H783" s="109"/>
      <c r="I783" s="108"/>
      <c r="J783" s="108"/>
      <c r="K783" s="108"/>
      <c r="L783" s="108"/>
    </row>
    <row r="784" spans="8:12">
      <c r="H784" s="109"/>
      <c r="I784" s="108"/>
      <c r="J784" s="108"/>
      <c r="K784" s="108"/>
      <c r="L784" s="108"/>
    </row>
    <row r="785" spans="8:12">
      <c r="H785" s="109"/>
      <c r="I785" s="108"/>
      <c r="J785" s="108"/>
      <c r="K785" s="108"/>
      <c r="L785" s="108"/>
    </row>
    <row r="786" spans="8:12">
      <c r="H786" s="109"/>
      <c r="I786" s="108"/>
      <c r="J786" s="108"/>
      <c r="K786" s="108"/>
      <c r="L786" s="108"/>
    </row>
    <row r="787" spans="8:12">
      <c r="H787" s="109"/>
      <c r="I787" s="108"/>
      <c r="J787" s="108"/>
      <c r="K787" s="108"/>
      <c r="L787" s="108"/>
    </row>
    <row r="788" spans="8:12">
      <c r="H788" s="109"/>
      <c r="I788" s="108"/>
      <c r="J788" s="108"/>
      <c r="K788" s="108"/>
      <c r="L788" s="108"/>
    </row>
    <row r="789" spans="8:12">
      <c r="H789" s="109"/>
      <c r="I789" s="108"/>
      <c r="J789" s="108"/>
      <c r="K789" s="108"/>
      <c r="L789" s="108"/>
    </row>
    <row r="790" spans="8:12">
      <c r="H790" s="109"/>
      <c r="I790" s="108"/>
      <c r="J790" s="108"/>
      <c r="K790" s="108"/>
      <c r="L790" s="108"/>
    </row>
    <row r="791" spans="8:12">
      <c r="H791" s="109"/>
      <c r="I791" s="108"/>
      <c r="J791" s="108"/>
      <c r="K791" s="108"/>
      <c r="L791" s="108"/>
    </row>
    <row r="792" spans="8:12">
      <c r="H792" s="109"/>
      <c r="I792" s="108"/>
      <c r="J792" s="108"/>
      <c r="K792" s="108"/>
      <c r="L792" s="108"/>
    </row>
    <row r="793" spans="8:12">
      <c r="H793" s="109"/>
      <c r="I793" s="108"/>
      <c r="J793" s="108"/>
      <c r="K793" s="108"/>
      <c r="L793" s="108"/>
    </row>
    <row r="794" spans="8:12">
      <c r="H794" s="109"/>
      <c r="I794" s="108"/>
      <c r="J794" s="108"/>
      <c r="K794" s="108"/>
      <c r="L794" s="108"/>
    </row>
    <row r="795" spans="8:12">
      <c r="H795" s="109"/>
      <c r="I795" s="108"/>
      <c r="J795" s="108"/>
      <c r="K795" s="108"/>
      <c r="L795" s="108"/>
    </row>
    <row r="796" spans="8:12">
      <c r="H796" s="109"/>
      <c r="I796" s="108"/>
      <c r="J796" s="108"/>
      <c r="K796" s="108"/>
      <c r="L796" s="108"/>
    </row>
    <row r="797" spans="8:12">
      <c r="H797" s="109"/>
      <c r="I797" s="108"/>
      <c r="J797" s="108"/>
      <c r="K797" s="108"/>
      <c r="L797" s="108"/>
    </row>
    <row r="798" spans="8:12">
      <c r="H798" s="109"/>
      <c r="I798" s="108"/>
      <c r="J798" s="108"/>
      <c r="K798" s="108"/>
      <c r="L798" s="108"/>
    </row>
    <row r="799" spans="8:12">
      <c r="H799" s="109"/>
      <c r="I799" s="108"/>
      <c r="J799" s="108"/>
      <c r="K799" s="108"/>
      <c r="L799" s="108"/>
    </row>
    <row r="800" spans="8:12">
      <c r="H800" s="109"/>
      <c r="I800" s="108"/>
      <c r="J800" s="108"/>
      <c r="K800" s="108"/>
      <c r="L800" s="108"/>
    </row>
    <row r="801" spans="8:12">
      <c r="H801" s="109"/>
      <c r="I801" s="108"/>
      <c r="J801" s="108"/>
      <c r="K801" s="108"/>
      <c r="L801" s="108"/>
    </row>
    <row r="802" spans="8:12">
      <c r="H802" s="109"/>
      <c r="I802" s="108"/>
      <c r="J802" s="108"/>
      <c r="K802" s="108"/>
      <c r="L802" s="108"/>
    </row>
    <row r="803" spans="8:12">
      <c r="H803" s="109"/>
      <c r="I803" s="108"/>
      <c r="J803" s="108"/>
      <c r="K803" s="108"/>
      <c r="L803" s="108"/>
    </row>
    <row r="804" spans="8:12">
      <c r="H804" s="109"/>
      <c r="I804" s="108"/>
      <c r="J804" s="108"/>
      <c r="K804" s="108"/>
      <c r="L804" s="108"/>
    </row>
    <row r="805" spans="8:12">
      <c r="H805" s="109"/>
      <c r="I805" s="108"/>
      <c r="J805" s="108"/>
      <c r="K805" s="108"/>
      <c r="L805" s="108"/>
    </row>
    <row r="806" spans="8:12">
      <c r="H806" s="109"/>
      <c r="I806" s="108"/>
      <c r="J806" s="108"/>
      <c r="K806" s="108"/>
      <c r="L806" s="108"/>
    </row>
    <row r="807" spans="8:12">
      <c r="H807" s="109"/>
      <c r="I807" s="108"/>
      <c r="J807" s="108"/>
      <c r="K807" s="108"/>
      <c r="L807" s="108"/>
    </row>
    <row r="808" spans="8:12">
      <c r="H808" s="109"/>
      <c r="I808" s="108"/>
      <c r="J808" s="108"/>
      <c r="K808" s="108"/>
      <c r="L808" s="108"/>
    </row>
    <row r="809" spans="8:12">
      <c r="H809" s="109"/>
      <c r="I809" s="108"/>
      <c r="J809" s="108"/>
      <c r="K809" s="108"/>
      <c r="L809" s="108"/>
    </row>
    <row r="810" spans="8:12">
      <c r="H810" s="109"/>
      <c r="I810" s="108"/>
      <c r="J810" s="108"/>
      <c r="K810" s="108"/>
      <c r="L810" s="108"/>
    </row>
    <row r="811" spans="8:12">
      <c r="H811" s="109"/>
      <c r="I811" s="108"/>
      <c r="J811" s="108"/>
      <c r="K811" s="108"/>
      <c r="L811" s="108"/>
    </row>
    <row r="812" spans="8:12">
      <c r="H812" s="109"/>
      <c r="I812" s="108"/>
      <c r="J812" s="108"/>
      <c r="K812" s="108"/>
      <c r="L812" s="108"/>
    </row>
    <row r="813" spans="8:12">
      <c r="H813" s="109"/>
      <c r="I813" s="108"/>
      <c r="J813" s="108"/>
      <c r="K813" s="108"/>
      <c r="L813" s="108"/>
    </row>
    <row r="814" spans="8:12">
      <c r="H814" s="109"/>
      <c r="I814" s="108"/>
      <c r="J814" s="108"/>
      <c r="K814" s="108"/>
      <c r="L814" s="108"/>
    </row>
    <row r="815" spans="8:12">
      <c r="H815" s="109"/>
      <c r="I815" s="108"/>
      <c r="J815" s="108"/>
      <c r="K815" s="108"/>
      <c r="L815" s="108"/>
    </row>
    <row r="816" spans="8:12">
      <c r="H816" s="109"/>
      <c r="I816" s="108"/>
      <c r="J816" s="108"/>
      <c r="K816" s="108"/>
      <c r="L816" s="108"/>
    </row>
    <row r="817" spans="8:12">
      <c r="H817" s="109"/>
      <c r="I817" s="108"/>
      <c r="J817" s="108"/>
      <c r="K817" s="108"/>
      <c r="L817" s="108"/>
    </row>
    <row r="818" spans="8:12">
      <c r="H818" s="109"/>
      <c r="I818" s="108"/>
      <c r="J818" s="108"/>
      <c r="K818" s="108"/>
      <c r="L818" s="108"/>
    </row>
    <row r="819" spans="8:12">
      <c r="H819" s="109"/>
      <c r="I819" s="108"/>
      <c r="J819" s="108"/>
      <c r="K819" s="108"/>
      <c r="L819" s="108"/>
    </row>
    <row r="820" spans="8:12">
      <c r="H820" s="109"/>
      <c r="I820" s="108"/>
      <c r="J820" s="108"/>
      <c r="K820" s="108"/>
      <c r="L820" s="108"/>
    </row>
    <row r="821" spans="8:12">
      <c r="H821" s="109"/>
      <c r="I821" s="108"/>
      <c r="J821" s="108"/>
      <c r="K821" s="108"/>
      <c r="L821" s="108"/>
    </row>
    <row r="822" spans="8:12">
      <c r="H822" s="109"/>
      <c r="I822" s="108"/>
      <c r="J822" s="108"/>
      <c r="K822" s="108"/>
      <c r="L822" s="108"/>
    </row>
    <row r="823" spans="8:12">
      <c r="H823" s="109"/>
      <c r="I823" s="108"/>
      <c r="J823" s="108"/>
      <c r="K823" s="108"/>
      <c r="L823" s="108"/>
    </row>
    <row r="824" spans="8:12">
      <c r="H824" s="109"/>
      <c r="I824" s="108"/>
      <c r="J824" s="108"/>
      <c r="K824" s="108"/>
      <c r="L824" s="108"/>
    </row>
    <row r="825" spans="8:12">
      <c r="H825" s="109"/>
      <c r="I825" s="108"/>
      <c r="J825" s="108"/>
      <c r="K825" s="108"/>
      <c r="L825" s="108"/>
    </row>
    <row r="826" spans="8:12">
      <c r="H826" s="109"/>
      <c r="I826" s="108"/>
      <c r="J826" s="108"/>
      <c r="K826" s="108"/>
      <c r="L826" s="108"/>
    </row>
    <row r="827" spans="8:12">
      <c r="H827" s="109"/>
      <c r="I827" s="108"/>
      <c r="J827" s="108"/>
      <c r="K827" s="108"/>
      <c r="L827" s="108"/>
    </row>
    <row r="828" spans="8:12">
      <c r="H828" s="109"/>
      <c r="I828" s="108"/>
      <c r="J828" s="108"/>
      <c r="K828" s="108"/>
      <c r="L828" s="108"/>
    </row>
    <row r="829" spans="8:12">
      <c r="H829" s="109"/>
      <c r="I829" s="108"/>
      <c r="J829" s="108"/>
      <c r="K829" s="108"/>
      <c r="L829" s="108"/>
    </row>
    <row r="830" spans="8:12">
      <c r="H830" s="109"/>
      <c r="I830" s="108"/>
      <c r="J830" s="108"/>
      <c r="K830" s="108"/>
      <c r="L830" s="108"/>
    </row>
    <row r="831" spans="8:12">
      <c r="H831" s="109"/>
      <c r="I831" s="108"/>
      <c r="J831" s="108"/>
      <c r="K831" s="108"/>
      <c r="L831" s="108"/>
    </row>
    <row r="832" spans="8:12">
      <c r="H832" s="109"/>
      <c r="I832" s="108"/>
      <c r="J832" s="108"/>
      <c r="K832" s="108"/>
      <c r="L832" s="108"/>
    </row>
    <row r="833" spans="8:12">
      <c r="H833" s="109"/>
      <c r="I833" s="108"/>
      <c r="J833" s="108"/>
      <c r="K833" s="108"/>
      <c r="L833" s="108"/>
    </row>
    <row r="834" spans="8:12">
      <c r="H834" s="109"/>
      <c r="I834" s="108"/>
      <c r="J834" s="108"/>
      <c r="K834" s="108"/>
      <c r="L834" s="108"/>
    </row>
    <row r="835" spans="8:12">
      <c r="H835" s="109"/>
      <c r="I835" s="108"/>
      <c r="J835" s="108"/>
      <c r="K835" s="108"/>
      <c r="L835" s="108"/>
    </row>
    <row r="836" spans="8:12">
      <c r="H836" s="109"/>
      <c r="I836" s="108"/>
      <c r="J836" s="108"/>
      <c r="K836" s="108"/>
      <c r="L836" s="108"/>
    </row>
    <row r="837" spans="8:12">
      <c r="H837" s="109"/>
      <c r="I837" s="108"/>
      <c r="J837" s="108"/>
      <c r="K837" s="108"/>
      <c r="L837" s="108"/>
    </row>
    <row r="838" spans="8:12">
      <c r="H838" s="109"/>
      <c r="I838" s="108"/>
      <c r="J838" s="108"/>
      <c r="K838" s="108"/>
      <c r="L838" s="108"/>
    </row>
    <row r="839" spans="8:12">
      <c r="H839" s="109"/>
      <c r="I839" s="108"/>
      <c r="J839" s="108"/>
      <c r="K839" s="108"/>
      <c r="L839" s="108"/>
    </row>
    <row r="840" spans="8:12">
      <c r="H840" s="109"/>
      <c r="I840" s="108"/>
      <c r="J840" s="108"/>
      <c r="K840" s="108"/>
      <c r="L840" s="108"/>
    </row>
    <row r="841" spans="8:12">
      <c r="H841" s="109"/>
      <c r="I841" s="108"/>
      <c r="J841" s="108"/>
      <c r="K841" s="108"/>
      <c r="L841" s="108"/>
    </row>
    <row r="842" spans="8:12">
      <c r="H842" s="109"/>
      <c r="I842" s="108"/>
      <c r="J842" s="108"/>
      <c r="K842" s="108"/>
      <c r="L842" s="108"/>
    </row>
    <row r="843" spans="8:12">
      <c r="H843" s="109"/>
      <c r="I843" s="108"/>
      <c r="J843" s="108"/>
      <c r="K843" s="108"/>
      <c r="L843" s="108"/>
    </row>
    <row r="844" spans="8:12">
      <c r="H844" s="109"/>
      <c r="I844" s="108"/>
      <c r="J844" s="108"/>
      <c r="K844" s="108"/>
      <c r="L844" s="108"/>
    </row>
    <row r="845" spans="8:12">
      <c r="H845" s="109"/>
      <c r="I845" s="108"/>
      <c r="J845" s="108"/>
      <c r="K845" s="108"/>
      <c r="L845" s="108"/>
    </row>
    <row r="846" spans="8:12">
      <c r="H846" s="109"/>
      <c r="I846" s="108"/>
      <c r="J846" s="108"/>
      <c r="K846" s="108"/>
      <c r="L846" s="108"/>
    </row>
    <row r="847" spans="8:12">
      <c r="H847" s="109"/>
      <c r="I847" s="108"/>
      <c r="J847" s="108"/>
      <c r="K847" s="108"/>
      <c r="L847" s="108"/>
    </row>
    <row r="848" spans="8:12">
      <c r="H848" s="109"/>
      <c r="I848" s="108"/>
      <c r="J848" s="108"/>
      <c r="K848" s="108"/>
      <c r="L848" s="108"/>
    </row>
    <row r="849" spans="8:12">
      <c r="H849" s="109"/>
      <c r="I849" s="108"/>
      <c r="J849" s="108"/>
      <c r="K849" s="108"/>
      <c r="L849" s="108"/>
    </row>
    <row r="850" spans="8:12">
      <c r="H850" s="109"/>
      <c r="I850" s="108"/>
      <c r="J850" s="108"/>
      <c r="K850" s="108"/>
      <c r="L850" s="108"/>
    </row>
    <row r="851" spans="8:12">
      <c r="H851" s="109"/>
      <c r="I851" s="108"/>
      <c r="J851" s="108"/>
      <c r="K851" s="108"/>
      <c r="L851" s="108"/>
    </row>
    <row r="852" spans="8:12">
      <c r="H852" s="109"/>
      <c r="I852" s="108"/>
      <c r="J852" s="108"/>
      <c r="K852" s="108"/>
      <c r="L852" s="108"/>
    </row>
    <row r="853" spans="8:12">
      <c r="H853" s="109"/>
      <c r="I853" s="108"/>
      <c r="J853" s="108"/>
      <c r="K853" s="108"/>
      <c r="L853" s="108"/>
    </row>
    <row r="854" spans="8:12">
      <c r="H854" s="109"/>
      <c r="I854" s="108"/>
      <c r="J854" s="108"/>
      <c r="K854" s="108"/>
      <c r="L854" s="108"/>
    </row>
    <row r="855" spans="8:12">
      <c r="H855" s="109"/>
      <c r="I855" s="108"/>
      <c r="J855" s="108"/>
      <c r="K855" s="108"/>
      <c r="L855" s="108"/>
    </row>
    <row r="856" spans="8:12">
      <c r="H856" s="109"/>
      <c r="I856" s="108"/>
      <c r="J856" s="108"/>
      <c r="K856" s="108"/>
      <c r="L856" s="108"/>
    </row>
    <row r="857" spans="8:12">
      <c r="H857" s="109"/>
      <c r="I857" s="108"/>
      <c r="J857" s="108"/>
      <c r="K857" s="108"/>
      <c r="L857" s="108"/>
    </row>
    <row r="858" spans="8:12">
      <c r="H858" s="109"/>
      <c r="I858" s="108"/>
      <c r="J858" s="108"/>
      <c r="K858" s="108"/>
      <c r="L858" s="108"/>
    </row>
    <row r="859" spans="8:12">
      <c r="H859" s="109"/>
      <c r="I859" s="108"/>
      <c r="J859" s="108"/>
      <c r="K859" s="108"/>
      <c r="L859" s="108"/>
    </row>
    <row r="860" spans="8:12">
      <c r="H860" s="109"/>
      <c r="I860" s="108"/>
      <c r="J860" s="108"/>
      <c r="K860" s="108"/>
      <c r="L860" s="108"/>
    </row>
    <row r="861" spans="8:12">
      <c r="H861" s="109"/>
      <c r="I861" s="108"/>
      <c r="J861" s="108"/>
      <c r="K861" s="108"/>
      <c r="L861" s="108"/>
    </row>
    <row r="862" spans="8:12">
      <c r="H862" s="109"/>
      <c r="I862" s="108"/>
      <c r="J862" s="108"/>
      <c r="K862" s="108"/>
      <c r="L862" s="108"/>
    </row>
    <row r="863" spans="8:12">
      <c r="H863" s="109"/>
      <c r="I863" s="108"/>
      <c r="J863" s="108"/>
      <c r="K863" s="108"/>
      <c r="L863" s="108"/>
    </row>
    <row r="864" spans="8:12">
      <c r="H864" s="109"/>
      <c r="I864" s="108"/>
      <c r="J864" s="108"/>
      <c r="K864" s="108"/>
      <c r="L864" s="108"/>
    </row>
    <row r="865" spans="8:12">
      <c r="H865" s="109"/>
      <c r="I865" s="108"/>
      <c r="J865" s="108"/>
      <c r="K865" s="108"/>
      <c r="L865" s="108"/>
    </row>
    <row r="866" spans="8:12">
      <c r="H866" s="109"/>
      <c r="I866" s="108"/>
      <c r="J866" s="108"/>
      <c r="K866" s="108"/>
      <c r="L866" s="108"/>
    </row>
    <row r="867" spans="8:12">
      <c r="H867" s="109"/>
      <c r="I867" s="108"/>
      <c r="J867" s="108"/>
      <c r="K867" s="108"/>
      <c r="L867" s="108"/>
    </row>
    <row r="868" spans="8:12">
      <c r="H868" s="109"/>
      <c r="I868" s="108"/>
      <c r="J868" s="108"/>
      <c r="K868" s="108"/>
      <c r="L868" s="108"/>
    </row>
    <row r="869" spans="8:12">
      <c r="H869" s="109"/>
      <c r="I869" s="108"/>
      <c r="J869" s="108"/>
      <c r="K869" s="108"/>
      <c r="L869" s="108"/>
    </row>
    <row r="870" spans="8:12">
      <c r="H870" s="109"/>
      <c r="I870" s="108"/>
      <c r="J870" s="108"/>
      <c r="K870" s="108"/>
      <c r="L870" s="108"/>
    </row>
    <row r="871" spans="8:12">
      <c r="H871" s="109"/>
      <c r="I871" s="108"/>
      <c r="J871" s="108"/>
      <c r="K871" s="108"/>
      <c r="L871" s="108"/>
    </row>
    <row r="872" spans="8:12">
      <c r="H872" s="109"/>
      <c r="I872" s="108"/>
      <c r="J872" s="108"/>
      <c r="K872" s="108"/>
      <c r="L872" s="108"/>
    </row>
    <row r="873" spans="8:12">
      <c r="H873" s="109"/>
      <c r="I873" s="108"/>
      <c r="J873" s="108"/>
      <c r="K873" s="108"/>
      <c r="L873" s="108"/>
    </row>
    <row r="874" spans="8:12">
      <c r="H874" s="109"/>
      <c r="I874" s="108"/>
      <c r="J874" s="108"/>
      <c r="K874" s="108"/>
      <c r="L874" s="108"/>
    </row>
    <row r="875" spans="8:12">
      <c r="H875" s="109"/>
      <c r="I875" s="108"/>
      <c r="J875" s="108"/>
      <c r="K875" s="108"/>
      <c r="L875" s="108"/>
    </row>
    <row r="876" spans="8:12">
      <c r="H876" s="109"/>
      <c r="I876" s="108"/>
      <c r="J876" s="108"/>
      <c r="K876" s="108"/>
      <c r="L876" s="108"/>
    </row>
    <row r="877" spans="8:12">
      <c r="H877" s="109"/>
      <c r="I877" s="108"/>
      <c r="J877" s="108"/>
      <c r="K877" s="108"/>
      <c r="L877" s="108"/>
    </row>
    <row r="878" spans="8:12">
      <c r="H878" s="109"/>
      <c r="I878" s="108"/>
      <c r="J878" s="108"/>
      <c r="K878" s="108"/>
      <c r="L878" s="108"/>
    </row>
    <row r="879" spans="8:12">
      <c r="H879" s="109"/>
      <c r="I879" s="108"/>
      <c r="J879" s="108"/>
      <c r="K879" s="108"/>
      <c r="L879" s="108"/>
    </row>
    <row r="880" spans="8:12">
      <c r="H880" s="109"/>
      <c r="I880" s="108"/>
      <c r="J880" s="108"/>
      <c r="K880" s="108"/>
      <c r="L880" s="108"/>
    </row>
    <row r="881" spans="8:12">
      <c r="H881" s="109"/>
      <c r="I881" s="108"/>
      <c r="J881" s="108"/>
      <c r="K881" s="108"/>
      <c r="L881" s="108"/>
    </row>
    <row r="882" spans="8:12">
      <c r="H882" s="109"/>
      <c r="I882" s="108"/>
      <c r="J882" s="108"/>
      <c r="K882" s="108"/>
      <c r="L882" s="108"/>
    </row>
    <row r="883" spans="8:12">
      <c r="H883" s="109"/>
      <c r="I883" s="108"/>
      <c r="J883" s="108"/>
      <c r="K883" s="108"/>
      <c r="L883" s="108"/>
    </row>
    <row r="884" spans="8:12">
      <c r="H884" s="109"/>
      <c r="I884" s="108"/>
      <c r="J884" s="108"/>
      <c r="K884" s="108"/>
      <c r="L884" s="108"/>
    </row>
    <row r="885" spans="8:12">
      <c r="H885" s="109"/>
      <c r="I885" s="108"/>
      <c r="J885" s="108"/>
      <c r="K885" s="108"/>
      <c r="L885" s="108"/>
    </row>
    <row r="886" spans="8:12">
      <c r="H886" s="109"/>
      <c r="I886" s="108"/>
      <c r="J886" s="108"/>
      <c r="K886" s="108"/>
      <c r="L886" s="108"/>
    </row>
    <row r="887" spans="8:12">
      <c r="H887" s="109"/>
      <c r="I887" s="108"/>
      <c r="J887" s="108"/>
      <c r="K887" s="108"/>
      <c r="L887" s="108"/>
    </row>
    <row r="888" spans="8:12">
      <c r="H888" s="109"/>
      <c r="I888" s="108"/>
      <c r="J888" s="108"/>
      <c r="K888" s="108"/>
      <c r="L888" s="108"/>
    </row>
    <row r="889" spans="8:12">
      <c r="H889" s="109"/>
      <c r="I889" s="108"/>
      <c r="J889" s="108"/>
      <c r="K889" s="108"/>
      <c r="L889" s="108"/>
    </row>
    <row r="890" spans="8:12">
      <c r="H890" s="109"/>
      <c r="I890" s="108"/>
      <c r="J890" s="108"/>
      <c r="K890" s="108"/>
      <c r="L890" s="108"/>
    </row>
    <row r="891" spans="8:12">
      <c r="H891" s="109"/>
      <c r="I891" s="108"/>
      <c r="J891" s="108"/>
      <c r="K891" s="108"/>
      <c r="L891" s="108"/>
    </row>
    <row r="892" spans="8:12">
      <c r="H892" s="109"/>
      <c r="I892" s="108"/>
      <c r="J892" s="108"/>
      <c r="K892" s="108"/>
      <c r="L892" s="108"/>
    </row>
    <row r="893" spans="8:12">
      <c r="H893" s="109"/>
      <c r="I893" s="108"/>
      <c r="J893" s="108"/>
      <c r="K893" s="108"/>
      <c r="L893" s="108"/>
    </row>
    <row r="894" spans="8:12">
      <c r="H894" s="109"/>
      <c r="I894" s="108"/>
      <c r="J894" s="108"/>
      <c r="K894" s="108"/>
      <c r="L894" s="108"/>
    </row>
    <row r="895" spans="8:12">
      <c r="H895" s="109"/>
      <c r="I895" s="108"/>
      <c r="J895" s="108"/>
      <c r="K895" s="108"/>
      <c r="L895" s="108"/>
    </row>
    <row r="896" spans="8:12">
      <c r="H896" s="109"/>
      <c r="I896" s="108"/>
      <c r="J896" s="108"/>
      <c r="K896" s="108"/>
      <c r="L896" s="108"/>
    </row>
    <row r="897" spans="8:12">
      <c r="H897" s="109"/>
      <c r="I897" s="108"/>
      <c r="J897" s="108"/>
      <c r="K897" s="108"/>
      <c r="L897" s="108"/>
    </row>
    <row r="898" spans="8:12">
      <c r="H898" s="109"/>
      <c r="I898" s="108"/>
      <c r="J898" s="108"/>
      <c r="K898" s="108"/>
      <c r="L898" s="108"/>
    </row>
    <row r="899" spans="8:12">
      <c r="H899" s="109"/>
      <c r="I899" s="108"/>
      <c r="J899" s="108"/>
      <c r="K899" s="108"/>
      <c r="L899" s="108"/>
    </row>
    <row r="900" spans="8:12">
      <c r="H900" s="109"/>
      <c r="I900" s="108"/>
      <c r="J900" s="108"/>
      <c r="K900" s="108"/>
      <c r="L900" s="108"/>
    </row>
    <row r="901" spans="8:12">
      <c r="H901" s="109"/>
      <c r="I901" s="108"/>
      <c r="J901" s="108"/>
      <c r="K901" s="108"/>
      <c r="L901" s="108"/>
    </row>
    <row r="902" spans="8:12">
      <c r="H902" s="109"/>
      <c r="I902" s="108"/>
      <c r="J902" s="108"/>
      <c r="K902" s="108"/>
      <c r="L902" s="108"/>
    </row>
    <row r="903" spans="8:12">
      <c r="H903" s="109"/>
      <c r="I903" s="108"/>
      <c r="J903" s="108"/>
      <c r="K903" s="108"/>
      <c r="L903" s="108"/>
    </row>
    <row r="904" spans="8:12">
      <c r="H904" s="109"/>
      <c r="I904" s="108"/>
      <c r="J904" s="108"/>
      <c r="K904" s="108"/>
      <c r="L904" s="108"/>
    </row>
    <row r="905" spans="8:12">
      <c r="H905" s="109"/>
      <c r="I905" s="108"/>
      <c r="J905" s="108"/>
      <c r="K905" s="108"/>
      <c r="L905" s="108"/>
    </row>
    <row r="906" spans="8:12">
      <c r="H906" s="109"/>
      <c r="I906" s="108"/>
      <c r="J906" s="108"/>
      <c r="K906" s="108"/>
      <c r="L906" s="108"/>
    </row>
    <row r="907" spans="8:12">
      <c r="H907" s="109"/>
      <c r="I907" s="108"/>
      <c r="J907" s="108"/>
      <c r="K907" s="108"/>
      <c r="L907" s="108"/>
    </row>
    <row r="908" spans="8:12">
      <c r="H908" s="109"/>
      <c r="I908" s="108"/>
      <c r="J908" s="108"/>
      <c r="K908" s="108"/>
      <c r="L908" s="108"/>
    </row>
    <row r="909" spans="8:12">
      <c r="H909" s="109"/>
      <c r="I909" s="108"/>
      <c r="J909" s="108"/>
      <c r="K909" s="108"/>
      <c r="L909" s="108"/>
    </row>
    <row r="910" spans="8:12">
      <c r="H910" s="109"/>
      <c r="I910" s="108"/>
      <c r="J910" s="108"/>
      <c r="K910" s="108"/>
      <c r="L910" s="108"/>
    </row>
    <row r="911" spans="8:12">
      <c r="H911" s="109"/>
      <c r="I911" s="108"/>
      <c r="J911" s="108"/>
      <c r="K911" s="108"/>
      <c r="L911" s="108"/>
    </row>
    <row r="912" spans="8:12">
      <c r="H912" s="109"/>
      <c r="I912" s="108"/>
      <c r="J912" s="108"/>
      <c r="K912" s="108"/>
      <c r="L912" s="108"/>
    </row>
    <row r="913" spans="8:12">
      <c r="H913" s="109"/>
      <c r="I913" s="108"/>
      <c r="J913" s="108"/>
      <c r="K913" s="108"/>
      <c r="L913" s="108"/>
    </row>
    <row r="914" spans="8:12">
      <c r="H914" s="109"/>
      <c r="I914" s="108"/>
      <c r="J914" s="108"/>
      <c r="K914" s="108"/>
      <c r="L914" s="108"/>
    </row>
    <row r="915" spans="8:12">
      <c r="H915" s="109"/>
      <c r="I915" s="108"/>
      <c r="J915" s="108"/>
      <c r="K915" s="108"/>
      <c r="L915" s="108"/>
    </row>
    <row r="916" spans="8:12">
      <c r="H916" s="109"/>
      <c r="I916" s="108"/>
      <c r="J916" s="108"/>
      <c r="K916" s="108"/>
      <c r="L916" s="108"/>
    </row>
    <row r="917" spans="8:12">
      <c r="H917" s="109"/>
      <c r="I917" s="108"/>
      <c r="J917" s="108"/>
      <c r="K917" s="108"/>
      <c r="L917" s="108"/>
    </row>
    <row r="918" spans="8:12">
      <c r="H918" s="109"/>
      <c r="I918" s="108"/>
      <c r="J918" s="108"/>
      <c r="K918" s="108"/>
      <c r="L918" s="108"/>
    </row>
    <row r="919" spans="8:12">
      <c r="H919" s="109"/>
      <c r="I919" s="108"/>
      <c r="J919" s="108"/>
      <c r="K919" s="108"/>
      <c r="L919" s="108"/>
    </row>
    <row r="920" spans="8:12">
      <c r="H920" s="109"/>
      <c r="I920" s="108"/>
      <c r="J920" s="108"/>
      <c r="K920" s="108"/>
      <c r="L920" s="108"/>
    </row>
    <row r="921" spans="8:12">
      <c r="H921" s="109"/>
      <c r="I921" s="108"/>
      <c r="J921" s="108"/>
      <c r="K921" s="108"/>
      <c r="L921" s="108"/>
    </row>
    <row r="922" spans="8:12">
      <c r="H922" s="109"/>
      <c r="I922" s="108"/>
      <c r="J922" s="108"/>
      <c r="K922" s="108"/>
      <c r="L922" s="108"/>
    </row>
    <row r="923" spans="8:12">
      <c r="H923" s="109"/>
      <c r="I923" s="108"/>
      <c r="J923" s="108"/>
      <c r="K923" s="108"/>
      <c r="L923" s="108"/>
    </row>
    <row r="924" spans="8:12">
      <c r="H924" s="109"/>
      <c r="I924" s="108"/>
      <c r="J924" s="108"/>
      <c r="K924" s="108"/>
      <c r="L924" s="108"/>
    </row>
    <row r="925" spans="8:12">
      <c r="H925" s="109"/>
      <c r="I925" s="108"/>
      <c r="J925" s="108"/>
      <c r="K925" s="108"/>
      <c r="L925" s="108"/>
    </row>
    <row r="926" spans="8:12">
      <c r="H926" s="109"/>
      <c r="I926" s="108"/>
      <c r="J926" s="108"/>
      <c r="K926" s="108"/>
      <c r="L926" s="108"/>
    </row>
    <row r="927" spans="8:12">
      <c r="H927" s="109"/>
      <c r="I927" s="108"/>
      <c r="J927" s="108"/>
      <c r="K927" s="108"/>
      <c r="L927" s="108"/>
    </row>
    <row r="928" spans="8:12">
      <c r="H928" s="109"/>
      <c r="I928" s="108"/>
      <c r="J928" s="108"/>
      <c r="K928" s="108"/>
      <c r="L928" s="108"/>
    </row>
    <row r="929" spans="8:12">
      <c r="H929" s="109"/>
      <c r="I929" s="108"/>
      <c r="J929" s="108"/>
      <c r="K929" s="108"/>
      <c r="L929" s="108"/>
    </row>
    <row r="930" spans="8:12">
      <c r="H930" s="109"/>
      <c r="I930" s="108"/>
      <c r="J930" s="108"/>
      <c r="K930" s="108"/>
      <c r="L930" s="108"/>
    </row>
    <row r="931" spans="8:12">
      <c r="H931" s="109"/>
      <c r="I931" s="108"/>
      <c r="J931" s="108"/>
      <c r="K931" s="108"/>
      <c r="L931" s="108"/>
    </row>
    <row r="932" spans="8:12">
      <c r="H932" s="109"/>
      <c r="I932" s="108"/>
      <c r="J932" s="108"/>
      <c r="K932" s="108"/>
      <c r="L932" s="108"/>
    </row>
    <row r="933" spans="8:12">
      <c r="H933" s="109"/>
      <c r="I933" s="108"/>
      <c r="J933" s="108"/>
      <c r="K933" s="108"/>
      <c r="L933" s="108"/>
    </row>
    <row r="934" spans="8:12">
      <c r="H934" s="109"/>
      <c r="I934" s="108"/>
      <c r="J934" s="108"/>
      <c r="K934" s="108"/>
      <c r="L934" s="108"/>
    </row>
    <row r="935" spans="8:12">
      <c r="H935" s="109"/>
      <c r="I935" s="108"/>
      <c r="J935" s="108"/>
      <c r="K935" s="108"/>
      <c r="L935" s="108"/>
    </row>
    <row r="936" spans="8:12">
      <c r="H936" s="109"/>
      <c r="I936" s="108"/>
      <c r="J936" s="108"/>
      <c r="K936" s="108"/>
      <c r="L936" s="108"/>
    </row>
    <row r="937" spans="8:12">
      <c r="H937" s="109"/>
      <c r="I937" s="108"/>
      <c r="J937" s="108"/>
      <c r="K937" s="108"/>
      <c r="L937" s="108"/>
    </row>
    <row r="938" spans="8:12">
      <c r="H938" s="109"/>
      <c r="I938" s="108"/>
      <c r="J938" s="108"/>
      <c r="K938" s="108"/>
      <c r="L938" s="108"/>
    </row>
    <row r="939" spans="8:12">
      <c r="H939" s="109"/>
      <c r="I939" s="108"/>
      <c r="J939" s="108"/>
      <c r="K939" s="108"/>
      <c r="L939" s="108"/>
    </row>
    <row r="940" spans="8:12">
      <c r="H940" s="109"/>
      <c r="I940" s="108"/>
      <c r="J940" s="108"/>
      <c r="K940" s="108"/>
      <c r="L940" s="108"/>
    </row>
    <row r="941" spans="8:12">
      <c r="H941" s="109"/>
      <c r="I941" s="108"/>
      <c r="J941" s="108"/>
      <c r="K941" s="108"/>
      <c r="L941" s="108"/>
    </row>
    <row r="942" spans="8:12">
      <c r="H942" s="109"/>
      <c r="I942" s="108"/>
      <c r="J942" s="108"/>
      <c r="K942" s="108"/>
      <c r="L942" s="108"/>
    </row>
    <row r="943" spans="8:12">
      <c r="H943" s="109"/>
      <c r="I943" s="108"/>
      <c r="J943" s="108"/>
      <c r="K943" s="108"/>
      <c r="L943" s="108"/>
    </row>
    <row r="944" spans="8:12">
      <c r="H944" s="109"/>
      <c r="I944" s="108"/>
      <c r="J944" s="108"/>
      <c r="K944" s="108"/>
      <c r="L944" s="108"/>
    </row>
    <row r="945" spans="8:12">
      <c r="H945" s="109"/>
      <c r="I945" s="108"/>
      <c r="J945" s="108"/>
      <c r="K945" s="108"/>
      <c r="L945" s="108"/>
    </row>
    <row r="946" spans="8:12">
      <c r="H946" s="109"/>
      <c r="I946" s="108"/>
      <c r="J946" s="108"/>
      <c r="K946" s="108"/>
      <c r="L946" s="108"/>
    </row>
    <row r="947" spans="8:12">
      <c r="H947" s="109"/>
      <c r="I947" s="108"/>
      <c r="J947" s="108"/>
      <c r="K947" s="108"/>
      <c r="L947" s="108"/>
    </row>
    <row r="948" spans="8:12">
      <c r="H948" s="109"/>
      <c r="I948" s="108"/>
      <c r="J948" s="108"/>
      <c r="K948" s="108"/>
      <c r="L948" s="108"/>
    </row>
    <row r="949" spans="8:12">
      <c r="H949" s="109"/>
      <c r="I949" s="108"/>
      <c r="J949" s="108"/>
      <c r="K949" s="108"/>
      <c r="L949" s="108"/>
    </row>
    <row r="950" spans="8:12">
      <c r="H950" s="109"/>
      <c r="I950" s="108"/>
      <c r="J950" s="108"/>
      <c r="K950" s="108"/>
      <c r="L950" s="108"/>
    </row>
    <row r="951" spans="8:12">
      <c r="H951" s="109"/>
      <c r="I951" s="108"/>
      <c r="J951" s="108"/>
      <c r="K951" s="108"/>
      <c r="L951" s="108"/>
    </row>
    <row r="952" spans="8:12">
      <c r="H952" s="109"/>
      <c r="I952" s="108"/>
      <c r="J952" s="108"/>
      <c r="K952" s="108"/>
      <c r="L952" s="108"/>
    </row>
    <row r="953" spans="8:12">
      <c r="H953" s="109"/>
      <c r="I953" s="108"/>
      <c r="J953" s="108"/>
      <c r="K953" s="108"/>
      <c r="L953" s="108"/>
    </row>
    <row r="954" spans="8:12">
      <c r="H954" s="109"/>
      <c r="I954" s="108"/>
      <c r="J954" s="108"/>
      <c r="K954" s="108"/>
      <c r="L954" s="108"/>
    </row>
    <row r="955" spans="8:12">
      <c r="H955" s="109"/>
      <c r="I955" s="108"/>
      <c r="J955" s="108"/>
      <c r="K955" s="108"/>
      <c r="L955" s="108"/>
    </row>
    <row r="956" spans="8:12">
      <c r="H956" s="109"/>
      <c r="I956" s="108"/>
      <c r="J956" s="108"/>
      <c r="K956" s="108"/>
      <c r="L956" s="108"/>
    </row>
    <row r="957" spans="8:12">
      <c r="H957" s="109"/>
      <c r="I957" s="108"/>
      <c r="J957" s="108"/>
      <c r="K957" s="108"/>
      <c r="L957" s="108"/>
    </row>
    <row r="958" spans="8:12">
      <c r="H958" s="109"/>
      <c r="I958" s="108"/>
      <c r="J958" s="108"/>
      <c r="K958" s="108"/>
      <c r="L958" s="108"/>
    </row>
    <row r="959" spans="8:12">
      <c r="H959" s="109"/>
      <c r="I959" s="108"/>
      <c r="J959" s="108"/>
      <c r="K959" s="108"/>
      <c r="L959" s="108"/>
    </row>
    <row r="960" spans="8:12">
      <c r="H960" s="109"/>
      <c r="I960" s="108"/>
      <c r="J960" s="108"/>
      <c r="K960" s="108"/>
      <c r="L960" s="108"/>
    </row>
    <row r="961" spans="8:12">
      <c r="H961" s="109"/>
      <c r="I961" s="108"/>
      <c r="J961" s="108"/>
      <c r="K961" s="108"/>
      <c r="L961" s="108"/>
    </row>
    <row r="962" spans="8:12">
      <c r="H962" s="109"/>
      <c r="I962" s="108"/>
      <c r="J962" s="108"/>
      <c r="K962" s="108"/>
      <c r="L962" s="108"/>
    </row>
    <row r="963" spans="8:12">
      <c r="H963" s="109"/>
      <c r="I963" s="108"/>
      <c r="J963" s="108"/>
      <c r="K963" s="108"/>
      <c r="L963" s="108"/>
    </row>
    <row r="964" spans="8:12">
      <c r="H964" s="109"/>
      <c r="I964" s="108"/>
      <c r="J964" s="108"/>
      <c r="K964" s="108"/>
      <c r="L964" s="108"/>
    </row>
    <row r="965" spans="8:12">
      <c r="H965" s="109"/>
      <c r="I965" s="108"/>
      <c r="J965" s="108"/>
      <c r="K965" s="108"/>
      <c r="L965" s="108"/>
    </row>
    <row r="966" spans="8:12">
      <c r="H966" s="109"/>
      <c r="I966" s="108"/>
      <c r="J966" s="108"/>
      <c r="K966" s="108"/>
      <c r="L966" s="108"/>
    </row>
    <row r="967" spans="8:12">
      <c r="H967" s="109"/>
      <c r="I967" s="108"/>
      <c r="J967" s="108"/>
      <c r="K967" s="108"/>
      <c r="L967" s="108"/>
    </row>
    <row r="968" spans="8:12">
      <c r="H968" s="109"/>
      <c r="I968" s="108"/>
      <c r="J968" s="108"/>
      <c r="K968" s="108"/>
      <c r="L968" s="108"/>
    </row>
    <row r="969" spans="8:12">
      <c r="H969" s="109"/>
      <c r="I969" s="108"/>
      <c r="J969" s="108"/>
      <c r="K969" s="108"/>
      <c r="L969" s="108"/>
    </row>
    <row r="970" spans="8:12">
      <c r="H970" s="109"/>
      <c r="I970" s="108"/>
      <c r="J970" s="108"/>
      <c r="K970" s="108"/>
      <c r="L970" s="108"/>
    </row>
    <row r="971" spans="8:12">
      <c r="H971" s="109"/>
      <c r="I971" s="108"/>
      <c r="J971" s="108"/>
      <c r="K971" s="108"/>
      <c r="L971" s="108"/>
    </row>
    <row r="972" spans="8:12">
      <c r="H972" s="109"/>
      <c r="I972" s="108"/>
      <c r="J972" s="108"/>
      <c r="K972" s="108"/>
      <c r="L972" s="108"/>
    </row>
    <row r="973" spans="8:12">
      <c r="H973" s="109"/>
      <c r="I973" s="108"/>
      <c r="J973" s="108"/>
      <c r="K973" s="108"/>
      <c r="L973" s="108"/>
    </row>
    <row r="974" spans="8:12">
      <c r="H974" s="109"/>
      <c r="I974" s="108"/>
      <c r="J974" s="108"/>
      <c r="K974" s="108"/>
      <c r="L974" s="108"/>
    </row>
    <row r="975" spans="8:12">
      <c r="H975" s="109"/>
      <c r="I975" s="108"/>
      <c r="J975" s="108"/>
      <c r="K975" s="108"/>
      <c r="L975" s="108"/>
    </row>
    <row r="976" spans="8:12">
      <c r="H976" s="109"/>
      <c r="I976" s="108"/>
      <c r="J976" s="108"/>
      <c r="K976" s="108"/>
      <c r="L976" s="108"/>
    </row>
    <row r="977" spans="8:12">
      <c r="H977" s="109"/>
      <c r="I977" s="108"/>
      <c r="J977" s="108"/>
      <c r="K977" s="108"/>
      <c r="L977" s="108"/>
    </row>
    <row r="978" spans="8:12">
      <c r="H978" s="109"/>
      <c r="I978" s="108"/>
      <c r="J978" s="108"/>
      <c r="K978" s="108"/>
      <c r="L978" s="108"/>
    </row>
    <row r="979" spans="8:12">
      <c r="H979" s="109"/>
      <c r="I979" s="108"/>
      <c r="J979" s="108"/>
      <c r="K979" s="108"/>
      <c r="L979" s="108"/>
    </row>
    <row r="980" spans="8:12">
      <c r="H980" s="109"/>
      <c r="I980" s="108"/>
      <c r="J980" s="108"/>
      <c r="K980" s="108"/>
      <c r="L980" s="108"/>
    </row>
    <row r="981" spans="8:12">
      <c r="H981" s="109"/>
      <c r="I981" s="108"/>
      <c r="J981" s="108"/>
      <c r="K981" s="108"/>
      <c r="L981" s="108"/>
    </row>
    <row r="982" spans="8:12">
      <c r="H982" s="109"/>
      <c r="I982" s="108"/>
      <c r="J982" s="108"/>
      <c r="K982" s="108"/>
      <c r="L982" s="108"/>
    </row>
    <row r="983" spans="8:12">
      <c r="H983" s="109"/>
      <c r="I983" s="108"/>
      <c r="J983" s="108"/>
      <c r="K983" s="108"/>
      <c r="L983" s="108"/>
    </row>
    <row r="984" spans="8:12">
      <c r="H984" s="109"/>
      <c r="I984" s="108"/>
      <c r="J984" s="108"/>
      <c r="K984" s="108"/>
      <c r="L984" s="108"/>
    </row>
    <row r="985" spans="8:12">
      <c r="H985" s="109"/>
      <c r="I985" s="108"/>
      <c r="J985" s="108"/>
      <c r="K985" s="108"/>
      <c r="L985" s="108"/>
    </row>
    <row r="986" spans="8:12">
      <c r="H986" s="109"/>
      <c r="I986" s="108"/>
      <c r="J986" s="108"/>
      <c r="K986" s="108"/>
      <c r="L986" s="108"/>
    </row>
    <row r="987" spans="8:12">
      <c r="H987" s="109"/>
      <c r="I987" s="108"/>
      <c r="J987" s="108"/>
      <c r="K987" s="108"/>
      <c r="L987" s="108"/>
    </row>
    <row r="988" spans="8:12">
      <c r="H988" s="109"/>
      <c r="I988" s="108"/>
      <c r="J988" s="108"/>
      <c r="K988" s="108"/>
      <c r="L988" s="108"/>
    </row>
    <row r="989" spans="8:12">
      <c r="H989" s="109"/>
      <c r="I989" s="108"/>
      <c r="J989" s="108"/>
      <c r="K989" s="108"/>
      <c r="L989" s="108"/>
    </row>
    <row r="990" spans="8:12">
      <c r="H990" s="109"/>
      <c r="I990" s="108"/>
      <c r="J990" s="108"/>
      <c r="K990" s="108"/>
      <c r="L990" s="108"/>
    </row>
    <row r="991" spans="8:12">
      <c r="H991" s="109"/>
      <c r="I991" s="108"/>
      <c r="J991" s="108"/>
      <c r="K991" s="108"/>
      <c r="L991" s="108"/>
    </row>
    <row r="992" spans="8:12">
      <c r="H992" s="109"/>
      <c r="I992" s="108"/>
      <c r="J992" s="108"/>
      <c r="K992" s="108"/>
      <c r="L992" s="108"/>
    </row>
    <row r="993" spans="8:12">
      <c r="H993" s="109"/>
      <c r="I993" s="108"/>
      <c r="J993" s="108"/>
      <c r="K993" s="108"/>
      <c r="L993" s="108"/>
    </row>
    <row r="994" spans="8:12">
      <c r="H994" s="109"/>
      <c r="I994" s="108"/>
      <c r="J994" s="108"/>
      <c r="K994" s="108"/>
      <c r="L994" s="108"/>
    </row>
    <row r="995" spans="8:12">
      <c r="H995" s="109"/>
      <c r="I995" s="108"/>
      <c r="J995" s="108"/>
      <c r="K995" s="108"/>
      <c r="L995" s="108"/>
    </row>
    <row r="996" spans="8:12">
      <c r="H996" s="109"/>
      <c r="I996" s="108"/>
      <c r="J996" s="108"/>
      <c r="K996" s="108"/>
      <c r="L996" s="108"/>
    </row>
    <row r="997" spans="8:12">
      <c r="H997" s="109"/>
      <c r="I997" s="108"/>
      <c r="J997" s="108"/>
      <c r="K997" s="108"/>
      <c r="L997" s="108"/>
    </row>
    <row r="998" spans="8:12">
      <c r="H998" s="109"/>
      <c r="I998" s="108"/>
      <c r="J998" s="108"/>
      <c r="K998" s="108"/>
      <c r="L998" s="108"/>
    </row>
    <row r="999" spans="8:12">
      <c r="H999" s="109"/>
      <c r="I999" s="108"/>
      <c r="J999" s="108"/>
      <c r="K999" s="108"/>
      <c r="L999" s="108"/>
    </row>
    <row r="1000" spans="8:12">
      <c r="H1000" s="109"/>
      <c r="I1000" s="108"/>
      <c r="J1000" s="108"/>
      <c r="K1000" s="108"/>
      <c r="L1000" s="108"/>
    </row>
    <row r="1001" spans="8:12">
      <c r="H1001" s="109"/>
      <c r="I1001" s="108"/>
      <c r="J1001" s="108"/>
      <c r="K1001" s="108"/>
      <c r="L1001" s="108"/>
    </row>
    <row r="1002" spans="8:12">
      <c r="H1002" s="109"/>
      <c r="I1002" s="108"/>
      <c r="J1002" s="108"/>
      <c r="K1002" s="108"/>
      <c r="L1002" s="108"/>
    </row>
    <row r="1003" spans="8:12">
      <c r="H1003" s="109"/>
      <c r="I1003" s="108"/>
      <c r="J1003" s="108"/>
      <c r="K1003" s="108"/>
      <c r="L1003" s="108"/>
    </row>
    <row r="1004" spans="8:12">
      <c r="H1004" s="109"/>
      <c r="I1004" s="108"/>
      <c r="J1004" s="108"/>
      <c r="K1004" s="108"/>
      <c r="L1004" s="108"/>
    </row>
    <row r="1005" spans="8:12">
      <c r="H1005" s="109"/>
      <c r="I1005" s="108"/>
      <c r="J1005" s="108"/>
      <c r="K1005" s="108"/>
      <c r="L1005" s="108"/>
    </row>
    <row r="1006" spans="8:12">
      <c r="H1006" s="109"/>
      <c r="I1006" s="108"/>
      <c r="J1006" s="108"/>
      <c r="K1006" s="108"/>
      <c r="L1006" s="108"/>
    </row>
    <row r="1007" spans="8:12">
      <c r="H1007" s="109"/>
      <c r="I1007" s="108"/>
      <c r="J1007" s="108"/>
      <c r="K1007" s="108"/>
      <c r="L1007" s="108"/>
    </row>
    <row r="1008" spans="8:12">
      <c r="H1008" s="109"/>
      <c r="I1008" s="108"/>
      <c r="J1008" s="108"/>
      <c r="K1008" s="108"/>
      <c r="L1008" s="108"/>
    </row>
    <row r="1009" spans="8:12">
      <c r="H1009" s="109"/>
      <c r="I1009" s="108"/>
      <c r="J1009" s="108"/>
      <c r="K1009" s="108"/>
      <c r="L1009" s="108"/>
    </row>
    <row r="1010" spans="8:12">
      <c r="H1010" s="109"/>
      <c r="I1010" s="108"/>
      <c r="J1010" s="108"/>
      <c r="K1010" s="108"/>
      <c r="L1010" s="108"/>
    </row>
    <row r="1011" spans="8:12">
      <c r="H1011" s="109"/>
      <c r="I1011" s="108"/>
      <c r="J1011" s="108"/>
      <c r="K1011" s="108"/>
      <c r="L1011" s="108"/>
    </row>
    <row r="1012" spans="8:12">
      <c r="H1012" s="109"/>
      <c r="I1012" s="108"/>
      <c r="J1012" s="108"/>
      <c r="K1012" s="108"/>
      <c r="L1012" s="108"/>
    </row>
    <row r="1013" spans="8:12">
      <c r="H1013" s="109"/>
      <c r="I1013" s="108"/>
      <c r="J1013" s="108"/>
      <c r="K1013" s="108"/>
      <c r="L1013" s="108"/>
    </row>
    <row r="1014" spans="8:12">
      <c r="H1014" s="109"/>
      <c r="I1014" s="108"/>
      <c r="J1014" s="108"/>
      <c r="K1014" s="108"/>
      <c r="L1014" s="108"/>
    </row>
    <row r="1015" spans="8:12">
      <c r="H1015" s="109"/>
      <c r="I1015" s="108"/>
      <c r="J1015" s="108"/>
      <c r="K1015" s="108"/>
      <c r="L1015" s="108"/>
    </row>
    <row r="1016" spans="8:12">
      <c r="H1016" s="109"/>
      <c r="I1016" s="108"/>
      <c r="J1016" s="108"/>
      <c r="K1016" s="108"/>
      <c r="L1016" s="108"/>
    </row>
    <row r="1017" spans="8:12">
      <c r="H1017" s="109"/>
      <c r="I1017" s="108"/>
      <c r="J1017" s="108"/>
      <c r="K1017" s="108"/>
      <c r="L1017" s="108"/>
    </row>
    <row r="1018" spans="8:12">
      <c r="H1018" s="109"/>
      <c r="I1018" s="108"/>
      <c r="J1018" s="108"/>
      <c r="K1018" s="108"/>
      <c r="L1018" s="108"/>
    </row>
    <row r="1019" spans="8:12">
      <c r="H1019" s="109"/>
      <c r="I1019" s="108"/>
      <c r="J1019" s="108"/>
      <c r="K1019" s="108"/>
      <c r="L1019" s="108"/>
    </row>
    <row r="1020" spans="8:12">
      <c r="H1020" s="109"/>
      <c r="I1020" s="108"/>
      <c r="J1020" s="108"/>
      <c r="K1020" s="108"/>
      <c r="L1020" s="108"/>
    </row>
    <row r="1021" spans="8:12">
      <c r="H1021" s="109"/>
      <c r="I1021" s="108"/>
      <c r="J1021" s="108"/>
      <c r="K1021" s="108"/>
      <c r="L1021" s="108"/>
    </row>
    <row r="1022" spans="8:12">
      <c r="H1022" s="109"/>
      <c r="I1022" s="108"/>
      <c r="J1022" s="108"/>
      <c r="K1022" s="108"/>
      <c r="L1022" s="108"/>
    </row>
    <row r="1023" spans="8:12">
      <c r="H1023" s="109"/>
      <c r="I1023" s="108"/>
      <c r="J1023" s="108"/>
      <c r="K1023" s="108"/>
      <c r="L1023" s="108"/>
    </row>
    <row r="1024" spans="8:12">
      <c r="H1024" s="109"/>
      <c r="I1024" s="108"/>
      <c r="J1024" s="108"/>
      <c r="K1024" s="108"/>
      <c r="L1024" s="108"/>
    </row>
    <row r="1025" spans="8:12">
      <c r="H1025" s="109"/>
      <c r="I1025" s="108"/>
      <c r="J1025" s="108"/>
      <c r="K1025" s="108"/>
      <c r="L1025" s="108"/>
    </row>
    <row r="1026" spans="8:12">
      <c r="H1026" s="109"/>
      <c r="I1026" s="108"/>
      <c r="J1026" s="108"/>
      <c r="K1026" s="108"/>
      <c r="L1026" s="108"/>
    </row>
    <row r="1027" spans="8:12">
      <c r="H1027" s="109"/>
      <c r="I1027" s="108"/>
      <c r="J1027" s="108"/>
      <c r="K1027" s="108"/>
      <c r="L1027" s="108"/>
    </row>
    <row r="1028" spans="8:12">
      <c r="H1028" s="109"/>
      <c r="I1028" s="108"/>
      <c r="J1028" s="108"/>
      <c r="K1028" s="108"/>
      <c r="L1028" s="108"/>
    </row>
    <row r="1029" spans="8:12">
      <c r="H1029" s="109"/>
      <c r="I1029" s="108"/>
      <c r="J1029" s="108"/>
      <c r="K1029" s="108"/>
      <c r="L1029" s="108"/>
    </row>
    <row r="1030" spans="8:12">
      <c r="H1030" s="109"/>
      <c r="I1030" s="108"/>
      <c r="J1030" s="108"/>
      <c r="K1030" s="108"/>
      <c r="L1030" s="108"/>
    </row>
    <row r="1031" spans="8:12">
      <c r="H1031" s="109"/>
      <c r="I1031" s="108"/>
      <c r="J1031" s="108"/>
      <c r="K1031" s="108"/>
      <c r="L1031" s="108"/>
    </row>
    <row r="1032" spans="8:12">
      <c r="H1032" s="109"/>
      <c r="I1032" s="108"/>
      <c r="J1032" s="108"/>
      <c r="K1032" s="108"/>
      <c r="L1032" s="108"/>
    </row>
    <row r="1033" spans="8:12">
      <c r="H1033" s="109"/>
      <c r="I1033" s="108"/>
      <c r="J1033" s="108"/>
      <c r="K1033" s="108"/>
      <c r="L1033" s="108"/>
    </row>
    <row r="1034" spans="8:12">
      <c r="H1034" s="109"/>
      <c r="I1034" s="108"/>
      <c r="J1034" s="108"/>
      <c r="K1034" s="108"/>
      <c r="L1034" s="108"/>
    </row>
    <row r="1035" spans="8:12">
      <c r="H1035" s="109"/>
      <c r="I1035" s="108"/>
      <c r="J1035" s="108"/>
      <c r="K1035" s="108"/>
      <c r="L1035" s="108"/>
    </row>
    <row r="1036" spans="8:12">
      <c r="H1036" s="109"/>
      <c r="I1036" s="108"/>
      <c r="J1036" s="108"/>
      <c r="K1036" s="108"/>
      <c r="L1036" s="108"/>
    </row>
    <row r="1037" spans="8:12">
      <c r="H1037" s="109"/>
      <c r="I1037" s="108"/>
      <c r="J1037" s="108"/>
      <c r="K1037" s="108"/>
      <c r="L1037" s="108"/>
    </row>
    <row r="1038" spans="8:12">
      <c r="H1038" s="109"/>
      <c r="I1038" s="108"/>
      <c r="J1038" s="108"/>
      <c r="K1038" s="108"/>
      <c r="L1038" s="108"/>
    </row>
    <row r="1039" spans="8:12">
      <c r="H1039" s="109"/>
      <c r="I1039" s="108"/>
      <c r="J1039" s="108"/>
      <c r="K1039" s="108"/>
      <c r="L1039" s="108"/>
    </row>
    <row r="1040" spans="8:12">
      <c r="H1040" s="109"/>
      <c r="I1040" s="108"/>
      <c r="J1040" s="108"/>
      <c r="K1040" s="108"/>
      <c r="L1040" s="108"/>
    </row>
    <row r="1041" spans="8:12">
      <c r="H1041" s="109"/>
      <c r="I1041" s="108"/>
      <c r="J1041" s="108"/>
      <c r="K1041" s="108"/>
      <c r="L1041" s="108"/>
    </row>
    <row r="1042" spans="8:12">
      <c r="H1042" s="109"/>
      <c r="I1042" s="108"/>
      <c r="J1042" s="108"/>
      <c r="K1042" s="108"/>
      <c r="L1042" s="108"/>
    </row>
    <row r="1043" spans="8:12">
      <c r="H1043" s="109"/>
      <c r="I1043" s="108"/>
      <c r="J1043" s="108"/>
      <c r="K1043" s="108"/>
      <c r="L1043" s="108"/>
    </row>
    <row r="1044" spans="8:12">
      <c r="H1044" s="109"/>
      <c r="I1044" s="108"/>
      <c r="J1044" s="108"/>
      <c r="K1044" s="108"/>
      <c r="L1044" s="108"/>
    </row>
    <row r="1045" spans="8:12">
      <c r="H1045" s="109"/>
      <c r="I1045" s="108"/>
      <c r="J1045" s="108"/>
      <c r="K1045" s="108"/>
      <c r="L1045" s="108"/>
    </row>
    <row r="1046" spans="8:12">
      <c r="H1046" s="109"/>
      <c r="I1046" s="108"/>
      <c r="J1046" s="108"/>
      <c r="K1046" s="108"/>
      <c r="L1046" s="108"/>
    </row>
    <row r="1047" spans="8:12">
      <c r="H1047" s="109"/>
      <c r="I1047" s="108"/>
      <c r="J1047" s="108"/>
      <c r="K1047" s="108"/>
      <c r="L1047" s="108"/>
    </row>
    <row r="1048" spans="8:12">
      <c r="H1048" s="109"/>
      <c r="I1048" s="108"/>
      <c r="J1048" s="108"/>
      <c r="K1048" s="108"/>
      <c r="L1048" s="108"/>
    </row>
    <row r="1049" spans="8:12">
      <c r="H1049" s="109"/>
      <c r="I1049" s="108"/>
      <c r="J1049" s="108"/>
      <c r="K1049" s="108"/>
      <c r="L1049" s="108"/>
    </row>
    <row r="1050" spans="8:12">
      <c r="H1050" s="109"/>
      <c r="I1050" s="108"/>
      <c r="J1050" s="108"/>
      <c r="K1050" s="108"/>
      <c r="L1050" s="108"/>
    </row>
    <row r="1051" spans="8:12">
      <c r="H1051" s="109"/>
      <c r="I1051" s="108"/>
      <c r="J1051" s="108"/>
      <c r="K1051" s="108"/>
      <c r="L1051" s="108"/>
    </row>
    <row r="1052" spans="8:12">
      <c r="H1052" s="109"/>
      <c r="I1052" s="108"/>
      <c r="J1052" s="108"/>
      <c r="K1052" s="108"/>
      <c r="L1052" s="108"/>
    </row>
    <row r="1053" spans="8:12">
      <c r="H1053" s="109"/>
      <c r="I1053" s="108"/>
      <c r="J1053" s="108"/>
      <c r="K1053" s="108"/>
      <c r="L1053" s="108"/>
    </row>
    <row r="1054" spans="8:12">
      <c r="H1054" s="109"/>
      <c r="I1054" s="108"/>
      <c r="J1054" s="108"/>
      <c r="K1054" s="108"/>
      <c r="L1054" s="108"/>
    </row>
    <row r="1055" spans="8:12">
      <c r="H1055" s="109"/>
      <c r="I1055" s="108"/>
      <c r="J1055" s="108"/>
      <c r="K1055" s="108"/>
      <c r="L1055" s="108"/>
    </row>
    <row r="1056" spans="8:12">
      <c r="H1056" s="109"/>
      <c r="I1056" s="108"/>
      <c r="J1056" s="108"/>
      <c r="K1056" s="108"/>
      <c r="L1056" s="108"/>
    </row>
    <row r="1057" spans="8:12">
      <c r="H1057" s="109"/>
      <c r="I1057" s="108"/>
      <c r="J1057" s="108"/>
      <c r="K1057" s="108"/>
      <c r="L1057" s="108"/>
    </row>
    <row r="1058" spans="8:12">
      <c r="H1058" s="109"/>
      <c r="I1058" s="108"/>
      <c r="J1058" s="108"/>
      <c r="K1058" s="108"/>
      <c r="L1058" s="108"/>
    </row>
    <row r="1059" spans="8:12">
      <c r="H1059" s="109"/>
      <c r="I1059" s="108"/>
      <c r="J1059" s="108"/>
      <c r="K1059" s="108"/>
      <c r="L1059" s="108"/>
    </row>
    <row r="1060" spans="8:12">
      <c r="H1060" s="109"/>
      <c r="I1060" s="108"/>
      <c r="J1060" s="108"/>
      <c r="K1060" s="108"/>
      <c r="L1060" s="108"/>
    </row>
    <row r="1061" spans="8:12">
      <c r="H1061" s="109"/>
      <c r="I1061" s="108"/>
      <c r="J1061" s="108"/>
      <c r="K1061" s="108"/>
      <c r="L1061" s="108"/>
    </row>
    <row r="1062" spans="8:12">
      <c r="H1062" s="109"/>
      <c r="I1062" s="108"/>
      <c r="J1062" s="108"/>
      <c r="K1062" s="108"/>
      <c r="L1062" s="108"/>
    </row>
    <row r="1063" spans="8:12">
      <c r="H1063" s="109"/>
      <c r="I1063" s="108"/>
      <c r="J1063" s="108"/>
      <c r="K1063" s="108"/>
      <c r="L1063" s="108"/>
    </row>
    <row r="1064" spans="8:12">
      <c r="H1064" s="109"/>
      <c r="I1064" s="108"/>
      <c r="J1064" s="108"/>
      <c r="K1064" s="108"/>
      <c r="L1064" s="108"/>
    </row>
    <row r="1065" spans="8:12">
      <c r="H1065" s="109"/>
      <c r="I1065" s="108"/>
      <c r="J1065" s="108"/>
      <c r="K1065" s="108"/>
      <c r="L1065" s="108"/>
    </row>
    <row r="1066" spans="8:12">
      <c r="H1066" s="109"/>
      <c r="I1066" s="108"/>
      <c r="J1066" s="108"/>
      <c r="K1066" s="108"/>
      <c r="L1066" s="108"/>
    </row>
    <row r="1067" spans="8:12">
      <c r="H1067" s="109"/>
      <c r="I1067" s="108"/>
      <c r="J1067" s="108"/>
      <c r="K1067" s="108"/>
      <c r="L1067" s="108"/>
    </row>
    <row r="1068" spans="8:12">
      <c r="H1068" s="109"/>
      <c r="I1068" s="108"/>
      <c r="J1068" s="108"/>
      <c r="K1068" s="108"/>
      <c r="L1068" s="108"/>
    </row>
    <row r="1069" spans="8:12">
      <c r="H1069" s="109"/>
      <c r="I1069" s="108"/>
      <c r="J1069" s="108"/>
      <c r="K1069" s="108"/>
      <c r="L1069" s="108"/>
    </row>
    <row r="1070" spans="8:12">
      <c r="H1070" s="109"/>
      <c r="I1070" s="108"/>
      <c r="J1070" s="108"/>
      <c r="K1070" s="108"/>
      <c r="L1070" s="108"/>
    </row>
    <row r="1071" spans="8:12">
      <c r="H1071" s="109"/>
      <c r="I1071" s="108"/>
      <c r="J1071" s="108"/>
      <c r="K1071" s="108"/>
      <c r="L1071" s="108"/>
    </row>
    <row r="1072" spans="8:12">
      <c r="H1072" s="109"/>
      <c r="I1072" s="108"/>
      <c r="J1072" s="108"/>
      <c r="K1072" s="108"/>
      <c r="L1072" s="108"/>
    </row>
    <row r="1073" spans="8:12">
      <c r="H1073" s="109"/>
      <c r="I1073" s="108"/>
      <c r="J1073" s="108"/>
      <c r="K1073" s="108"/>
      <c r="L1073" s="108"/>
    </row>
    <row r="1074" spans="8:12">
      <c r="H1074" s="109"/>
      <c r="I1074" s="108"/>
      <c r="J1074" s="108"/>
      <c r="K1074" s="108"/>
      <c r="L1074" s="108"/>
    </row>
    <row r="1075" spans="8:12">
      <c r="H1075" s="109"/>
      <c r="I1075" s="108"/>
      <c r="J1075" s="108"/>
      <c r="K1075" s="108"/>
      <c r="L1075" s="108"/>
    </row>
    <row r="1076" spans="8:12">
      <c r="H1076" s="109"/>
      <c r="I1076" s="108"/>
      <c r="J1076" s="108"/>
      <c r="K1076" s="108"/>
      <c r="L1076" s="108"/>
    </row>
    <row r="1077" spans="8:12">
      <c r="H1077" s="109"/>
      <c r="I1077" s="108"/>
      <c r="J1077" s="108"/>
      <c r="K1077" s="108"/>
      <c r="L1077" s="108"/>
    </row>
    <row r="1078" spans="8:12">
      <c r="H1078" s="109"/>
      <c r="I1078" s="108"/>
      <c r="J1078" s="108"/>
      <c r="K1078" s="108"/>
      <c r="L1078" s="108"/>
    </row>
    <row r="1079" spans="8:12">
      <c r="H1079" s="109"/>
      <c r="I1079" s="108"/>
      <c r="J1079" s="108"/>
      <c r="K1079" s="108"/>
      <c r="L1079" s="108"/>
    </row>
    <row r="1080" spans="8:12">
      <c r="H1080" s="109"/>
      <c r="I1080" s="108"/>
      <c r="J1080" s="108"/>
      <c r="K1080" s="108"/>
      <c r="L1080" s="108"/>
    </row>
    <row r="1081" spans="8:12">
      <c r="H1081" s="109"/>
      <c r="I1081" s="108"/>
      <c r="J1081" s="108"/>
      <c r="K1081" s="108"/>
      <c r="L1081" s="108"/>
    </row>
    <row r="1082" spans="8:12">
      <c r="H1082" s="109"/>
      <c r="I1082" s="108"/>
      <c r="J1082" s="108"/>
      <c r="K1082" s="108"/>
      <c r="L1082" s="108"/>
    </row>
    <row r="1083" spans="8:12">
      <c r="H1083" s="109"/>
      <c r="I1083" s="108"/>
      <c r="J1083" s="108"/>
      <c r="K1083" s="108"/>
      <c r="L1083" s="108"/>
    </row>
    <row r="1084" spans="8:12">
      <c r="H1084" s="109"/>
      <c r="I1084" s="108"/>
      <c r="J1084" s="108"/>
      <c r="K1084" s="108"/>
      <c r="L1084" s="108"/>
    </row>
    <row r="1085" spans="8:12">
      <c r="H1085" s="109"/>
      <c r="I1085" s="108"/>
      <c r="J1085" s="108"/>
      <c r="K1085" s="108"/>
      <c r="L1085" s="108"/>
    </row>
    <row r="1086" spans="8:12">
      <c r="H1086" s="109"/>
      <c r="I1086" s="108"/>
      <c r="J1086" s="108"/>
      <c r="K1086" s="108"/>
      <c r="L1086" s="108"/>
    </row>
    <row r="1087" spans="8:12">
      <c r="H1087" s="109"/>
      <c r="I1087" s="108"/>
      <c r="J1087" s="108"/>
      <c r="K1087" s="108"/>
      <c r="L1087" s="108"/>
    </row>
    <row r="1088" spans="8:12">
      <c r="H1088" s="109"/>
      <c r="I1088" s="108"/>
      <c r="J1088" s="108"/>
      <c r="K1088" s="108"/>
      <c r="L1088" s="108"/>
    </row>
    <row r="1089" spans="8:12">
      <c r="H1089" s="109"/>
      <c r="I1089" s="108"/>
      <c r="J1089" s="108"/>
      <c r="K1089" s="108"/>
      <c r="L1089" s="108"/>
    </row>
    <row r="1090" spans="8:12">
      <c r="H1090" s="109"/>
      <c r="I1090" s="108"/>
      <c r="J1090" s="108"/>
      <c r="K1090" s="108"/>
      <c r="L1090" s="108"/>
    </row>
    <row r="1091" spans="8:12">
      <c r="H1091" s="109"/>
      <c r="I1091" s="108"/>
      <c r="J1091" s="108"/>
      <c r="K1091" s="108"/>
      <c r="L1091" s="108"/>
    </row>
    <row r="1092" spans="8:12">
      <c r="H1092" s="109"/>
      <c r="I1092" s="108"/>
      <c r="J1092" s="108"/>
      <c r="K1092" s="108"/>
      <c r="L1092" s="108"/>
    </row>
    <row r="1093" spans="8:12">
      <c r="H1093" s="109"/>
      <c r="I1093" s="108"/>
      <c r="J1093" s="108"/>
      <c r="K1093" s="108"/>
      <c r="L1093" s="108"/>
    </row>
    <row r="1094" spans="8:12">
      <c r="H1094" s="109"/>
      <c r="I1094" s="108"/>
      <c r="J1094" s="108"/>
      <c r="K1094" s="108"/>
      <c r="L1094" s="108"/>
    </row>
    <row r="1095" spans="8:12">
      <c r="H1095" s="109"/>
      <c r="I1095" s="108"/>
      <c r="J1095" s="108"/>
      <c r="K1095" s="108"/>
      <c r="L1095" s="108"/>
    </row>
    <row r="1096" spans="8:12">
      <c r="H1096" s="109"/>
      <c r="I1096" s="108"/>
      <c r="J1096" s="108"/>
      <c r="K1096" s="108"/>
      <c r="L1096" s="108"/>
    </row>
    <row r="1097" spans="8:12">
      <c r="H1097" s="109"/>
      <c r="I1097" s="108"/>
      <c r="J1097" s="108"/>
      <c r="K1097" s="108"/>
      <c r="L1097" s="108"/>
    </row>
    <row r="1098" spans="8:12">
      <c r="H1098" s="109"/>
      <c r="I1098" s="108"/>
      <c r="J1098" s="108"/>
      <c r="K1098" s="108"/>
      <c r="L1098" s="108"/>
    </row>
    <row r="1099" spans="8:12">
      <c r="H1099" s="109"/>
      <c r="I1099" s="108"/>
      <c r="J1099" s="108"/>
      <c r="K1099" s="108"/>
      <c r="L1099" s="108"/>
    </row>
    <row r="1100" spans="8:12">
      <c r="H1100" s="109"/>
      <c r="I1100" s="108"/>
      <c r="J1100" s="108"/>
      <c r="K1100" s="108"/>
      <c r="L1100" s="108"/>
    </row>
    <row r="1101" spans="8:12">
      <c r="H1101" s="109"/>
      <c r="I1101" s="108"/>
      <c r="J1101" s="108"/>
      <c r="K1101" s="108"/>
      <c r="L1101" s="108"/>
    </row>
    <row r="1102" spans="8:12">
      <c r="H1102" s="109"/>
      <c r="I1102" s="108"/>
      <c r="J1102" s="108"/>
      <c r="K1102" s="108"/>
      <c r="L1102" s="108"/>
    </row>
    <row r="1103" spans="8:12">
      <c r="H1103" s="109"/>
      <c r="I1103" s="108"/>
      <c r="J1103" s="108"/>
      <c r="K1103" s="108"/>
      <c r="L1103" s="108"/>
    </row>
    <row r="1104" spans="8:12">
      <c r="H1104" s="109"/>
      <c r="I1104" s="108"/>
      <c r="J1104" s="108"/>
      <c r="K1104" s="108"/>
      <c r="L1104" s="108"/>
    </row>
    <row r="1105" spans="8:12">
      <c r="H1105" s="109"/>
      <c r="I1105" s="108"/>
      <c r="J1105" s="108"/>
      <c r="K1105" s="108"/>
      <c r="L1105" s="108"/>
    </row>
    <row r="1106" spans="8:12">
      <c r="H1106" s="109"/>
      <c r="I1106" s="108"/>
      <c r="J1106" s="108"/>
      <c r="K1106" s="108"/>
      <c r="L1106" s="108"/>
    </row>
    <row r="1107" spans="8:12">
      <c r="H1107" s="109"/>
      <c r="I1107" s="108"/>
      <c r="J1107" s="108"/>
      <c r="K1107" s="108"/>
      <c r="L1107" s="108"/>
    </row>
    <row r="1108" spans="8:12">
      <c r="H1108" s="109"/>
      <c r="I1108" s="108"/>
      <c r="J1108" s="108"/>
      <c r="K1108" s="108"/>
      <c r="L1108" s="108"/>
    </row>
    <row r="1109" spans="8:12">
      <c r="H1109" s="109"/>
      <c r="I1109" s="108"/>
      <c r="J1109" s="108"/>
      <c r="K1109" s="108"/>
      <c r="L1109" s="108"/>
    </row>
    <row r="1110" spans="8:12">
      <c r="H1110" s="109"/>
      <c r="I1110" s="108"/>
      <c r="J1110" s="108"/>
      <c r="K1110" s="108"/>
      <c r="L1110" s="108"/>
    </row>
    <row r="1111" spans="8:12">
      <c r="H1111" s="109"/>
      <c r="I1111" s="108"/>
      <c r="J1111" s="108"/>
      <c r="K1111" s="108"/>
      <c r="L1111" s="108"/>
    </row>
    <row r="1112" spans="8:12">
      <c r="H1112" s="109"/>
      <c r="I1112" s="108"/>
      <c r="J1112" s="108"/>
      <c r="K1112" s="108"/>
      <c r="L1112" s="108"/>
    </row>
    <row r="1113" spans="8:12">
      <c r="H1113" s="109"/>
      <c r="I1113" s="108"/>
      <c r="J1113" s="108"/>
      <c r="K1113" s="108"/>
      <c r="L1113" s="108"/>
    </row>
    <row r="1114" spans="8:12">
      <c r="H1114" s="109"/>
      <c r="I1114" s="108"/>
      <c r="J1114" s="108"/>
      <c r="K1114" s="108"/>
      <c r="L1114" s="108"/>
    </row>
    <row r="1115" spans="8:12">
      <c r="H1115" s="109"/>
      <c r="I1115" s="108"/>
      <c r="J1115" s="108"/>
      <c r="K1115" s="108"/>
      <c r="L1115" s="108"/>
    </row>
    <row r="1116" spans="8:12">
      <c r="H1116" s="109"/>
      <c r="I1116" s="108"/>
      <c r="J1116" s="108"/>
      <c r="K1116" s="108"/>
      <c r="L1116" s="108"/>
    </row>
    <row r="1117" spans="8:12">
      <c r="H1117" s="109"/>
      <c r="I1117" s="108"/>
      <c r="J1117" s="108"/>
      <c r="K1117" s="108"/>
      <c r="L1117" s="108"/>
    </row>
    <row r="1118" spans="8:12">
      <c r="H1118" s="109"/>
      <c r="I1118" s="108"/>
      <c r="J1118" s="108"/>
      <c r="K1118" s="108"/>
      <c r="L1118" s="108"/>
    </row>
    <row r="1119" spans="8:12">
      <c r="H1119" s="109"/>
      <c r="I1119" s="108"/>
      <c r="J1119" s="108"/>
      <c r="K1119" s="108"/>
      <c r="L1119" s="108"/>
    </row>
    <row r="1120" spans="8:12">
      <c r="H1120" s="109"/>
      <c r="I1120" s="108"/>
      <c r="J1120" s="108"/>
      <c r="K1120" s="108"/>
      <c r="L1120" s="108"/>
    </row>
    <row r="1121" spans="8:12">
      <c r="H1121" s="109"/>
      <c r="I1121" s="108"/>
      <c r="J1121" s="108"/>
      <c r="K1121" s="108"/>
      <c r="L1121" s="108"/>
    </row>
    <row r="1122" spans="8:12">
      <c r="H1122" s="109"/>
      <c r="I1122" s="108"/>
      <c r="J1122" s="108"/>
      <c r="K1122" s="108"/>
      <c r="L1122" s="108"/>
    </row>
    <row r="1123" spans="8:12">
      <c r="H1123" s="109"/>
      <c r="I1123" s="108"/>
      <c r="J1123" s="108"/>
      <c r="K1123" s="108"/>
      <c r="L1123" s="108"/>
    </row>
    <row r="1124" spans="8:12">
      <c r="H1124" s="109"/>
      <c r="I1124" s="108"/>
      <c r="J1124" s="108"/>
      <c r="K1124" s="108"/>
      <c r="L1124" s="108"/>
    </row>
    <row r="1125" spans="8:12">
      <c r="H1125" s="109"/>
      <c r="I1125" s="108"/>
      <c r="J1125" s="108"/>
      <c r="K1125" s="108"/>
      <c r="L1125" s="108"/>
    </row>
    <row r="1126" spans="8:12">
      <c r="H1126" s="109"/>
      <c r="I1126" s="108"/>
      <c r="J1126" s="108"/>
      <c r="K1126" s="108"/>
      <c r="L1126" s="108"/>
    </row>
    <row r="1127" spans="8:12">
      <c r="H1127" s="109"/>
      <c r="I1127" s="108"/>
      <c r="J1127" s="108"/>
      <c r="K1127" s="108"/>
      <c r="L1127" s="108"/>
    </row>
    <row r="1128" spans="8:12">
      <c r="H1128" s="109"/>
      <c r="I1128" s="108"/>
      <c r="J1128" s="108"/>
      <c r="K1128" s="108"/>
      <c r="L1128" s="108"/>
    </row>
    <row r="1129" spans="8:12">
      <c r="H1129" s="109"/>
      <c r="I1129" s="108"/>
      <c r="J1129" s="108"/>
      <c r="K1129" s="108"/>
      <c r="L1129" s="108"/>
    </row>
    <row r="1130" spans="8:12">
      <c r="H1130" s="109"/>
      <c r="I1130" s="108"/>
      <c r="J1130" s="108"/>
      <c r="K1130" s="108"/>
      <c r="L1130" s="108"/>
    </row>
    <row r="1131" spans="8:12">
      <c r="H1131" s="109"/>
      <c r="I1131" s="108"/>
      <c r="J1131" s="108"/>
      <c r="K1131" s="108"/>
      <c r="L1131" s="108"/>
    </row>
    <row r="1132" spans="8:12">
      <c r="H1132" s="109"/>
      <c r="I1132" s="108"/>
      <c r="J1132" s="108"/>
      <c r="K1132" s="108"/>
      <c r="L1132" s="108"/>
    </row>
    <row r="1133" spans="8:12">
      <c r="H1133" s="109"/>
      <c r="I1133" s="108"/>
      <c r="J1133" s="108"/>
      <c r="K1133" s="108"/>
      <c r="L1133" s="108"/>
    </row>
    <row r="1134" spans="8:12">
      <c r="H1134" s="109"/>
      <c r="I1134" s="108"/>
      <c r="J1134" s="108"/>
      <c r="K1134" s="108"/>
      <c r="L1134" s="108"/>
    </row>
    <row r="1135" spans="8:12">
      <c r="H1135" s="109"/>
      <c r="I1135" s="108"/>
      <c r="J1135" s="108"/>
      <c r="K1135" s="108"/>
      <c r="L1135" s="108"/>
    </row>
    <row r="1136" spans="8:12">
      <c r="H1136" s="109"/>
      <c r="I1136" s="108"/>
      <c r="J1136" s="108"/>
      <c r="K1136" s="108"/>
      <c r="L1136" s="108"/>
    </row>
    <row r="1137" spans="8:12">
      <c r="H1137" s="109"/>
      <c r="I1137" s="108"/>
      <c r="J1137" s="108"/>
      <c r="K1137" s="108"/>
      <c r="L1137" s="108"/>
    </row>
    <row r="1138" spans="8:12">
      <c r="H1138" s="109"/>
      <c r="I1138" s="108"/>
      <c r="J1138" s="108"/>
      <c r="K1138" s="108"/>
      <c r="L1138" s="108"/>
    </row>
    <row r="1139" spans="8:12">
      <c r="H1139" s="109"/>
      <c r="I1139" s="108"/>
      <c r="J1139" s="108"/>
      <c r="K1139" s="108"/>
      <c r="L1139" s="108"/>
    </row>
    <row r="1140" spans="8:12">
      <c r="H1140" s="109"/>
      <c r="I1140" s="108"/>
      <c r="J1140" s="108"/>
      <c r="K1140" s="108"/>
      <c r="L1140" s="108"/>
    </row>
    <row r="1141" spans="8:12">
      <c r="H1141" s="109"/>
      <c r="I1141" s="108"/>
      <c r="J1141" s="108"/>
      <c r="K1141" s="108"/>
      <c r="L1141" s="108"/>
    </row>
    <row r="1142" spans="8:12">
      <c r="H1142" s="109"/>
      <c r="I1142" s="108"/>
      <c r="J1142" s="108"/>
      <c r="K1142" s="108"/>
      <c r="L1142" s="108"/>
    </row>
    <row r="1143" spans="8:12">
      <c r="H1143" s="109"/>
      <c r="I1143" s="108"/>
      <c r="J1143" s="108"/>
      <c r="K1143" s="108"/>
      <c r="L1143" s="108"/>
    </row>
    <row r="1144" spans="8:12">
      <c r="H1144" s="109"/>
      <c r="I1144" s="108"/>
      <c r="J1144" s="108"/>
      <c r="K1144" s="108"/>
      <c r="L1144" s="108"/>
    </row>
    <row r="1145" spans="8:12">
      <c r="H1145" s="109"/>
      <c r="I1145" s="108"/>
      <c r="J1145" s="108"/>
      <c r="K1145" s="108"/>
      <c r="L1145" s="108"/>
    </row>
    <row r="1146" spans="8:12">
      <c r="H1146" s="109"/>
      <c r="I1146" s="108"/>
      <c r="J1146" s="108"/>
      <c r="K1146" s="108"/>
      <c r="L1146" s="108"/>
    </row>
    <row r="1147" spans="8:12">
      <c r="H1147" s="109"/>
      <c r="I1147" s="108"/>
      <c r="J1147" s="108"/>
      <c r="K1147" s="108"/>
      <c r="L1147" s="108"/>
    </row>
    <row r="1148" spans="8:12">
      <c r="H1148" s="109"/>
      <c r="I1148" s="108"/>
      <c r="J1148" s="108"/>
      <c r="K1148" s="108"/>
      <c r="L1148" s="108"/>
    </row>
    <row r="1149" spans="8:12">
      <c r="H1149" s="109"/>
      <c r="I1149" s="108"/>
      <c r="J1149" s="108"/>
      <c r="K1149" s="108"/>
      <c r="L1149" s="108"/>
    </row>
    <row r="1150" spans="8:12">
      <c r="H1150" s="109"/>
      <c r="I1150" s="108"/>
      <c r="J1150" s="108"/>
      <c r="K1150" s="108"/>
      <c r="L1150" s="108"/>
    </row>
    <row r="1151" spans="8:12">
      <c r="H1151" s="109"/>
      <c r="I1151" s="108"/>
      <c r="J1151" s="108"/>
      <c r="K1151" s="108"/>
      <c r="L1151" s="108"/>
    </row>
    <row r="1152" spans="8:12">
      <c r="H1152" s="109"/>
      <c r="I1152" s="108"/>
      <c r="J1152" s="108"/>
      <c r="K1152" s="108"/>
      <c r="L1152" s="108"/>
    </row>
    <row r="1153" spans="8:12">
      <c r="H1153" s="109"/>
      <c r="I1153" s="108"/>
      <c r="J1153" s="108"/>
      <c r="K1153" s="108"/>
      <c r="L1153" s="108"/>
    </row>
    <row r="1154" spans="8:12">
      <c r="H1154" s="109"/>
      <c r="I1154" s="108"/>
      <c r="J1154" s="108"/>
      <c r="K1154" s="108"/>
      <c r="L1154" s="108"/>
    </row>
    <row r="1155" spans="8:12">
      <c r="H1155" s="109"/>
      <c r="I1155" s="108"/>
      <c r="J1155" s="108"/>
      <c r="K1155" s="108"/>
      <c r="L1155" s="108"/>
    </row>
    <row r="1156" spans="8:12">
      <c r="H1156" s="109"/>
      <c r="I1156" s="108"/>
      <c r="J1156" s="108"/>
      <c r="K1156" s="108"/>
      <c r="L1156" s="108"/>
    </row>
    <row r="1157" spans="8:12">
      <c r="H1157" s="109"/>
      <c r="I1157" s="108"/>
      <c r="J1157" s="108"/>
      <c r="K1157" s="108"/>
      <c r="L1157" s="108"/>
    </row>
    <row r="1158" spans="8:12">
      <c r="H1158" s="109"/>
      <c r="I1158" s="108"/>
      <c r="J1158" s="108"/>
      <c r="K1158" s="108"/>
      <c r="L1158" s="108"/>
    </row>
    <row r="1159" spans="8:12">
      <c r="H1159" s="109"/>
      <c r="I1159" s="108"/>
      <c r="J1159" s="108"/>
      <c r="K1159" s="108"/>
      <c r="L1159" s="108"/>
    </row>
    <row r="1160" spans="8:12">
      <c r="H1160" s="109"/>
      <c r="I1160" s="108"/>
      <c r="J1160" s="108"/>
      <c r="K1160" s="108"/>
      <c r="L1160" s="108"/>
    </row>
    <row r="1161" spans="8:12">
      <c r="H1161" s="109"/>
      <c r="I1161" s="108"/>
      <c r="J1161" s="108"/>
      <c r="K1161" s="108"/>
      <c r="L1161" s="108"/>
    </row>
    <row r="1162" spans="8:12">
      <c r="H1162" s="109"/>
      <c r="I1162" s="108"/>
      <c r="J1162" s="108"/>
      <c r="K1162" s="108"/>
      <c r="L1162" s="108"/>
    </row>
    <row r="1163" spans="8:12">
      <c r="H1163" s="109"/>
      <c r="I1163" s="108"/>
      <c r="J1163" s="108"/>
      <c r="K1163" s="108"/>
      <c r="L1163" s="108"/>
    </row>
    <row r="1164" spans="8:12">
      <c r="H1164" s="109"/>
      <c r="I1164" s="108"/>
      <c r="J1164" s="108"/>
      <c r="K1164" s="108"/>
      <c r="L1164" s="108"/>
    </row>
    <row r="1165" spans="8:12">
      <c r="H1165" s="109"/>
      <c r="I1165" s="108"/>
      <c r="J1165" s="108"/>
      <c r="K1165" s="108"/>
      <c r="L1165" s="108"/>
    </row>
    <row r="1166" spans="8:12">
      <c r="H1166" s="109"/>
      <c r="I1166" s="108"/>
      <c r="J1166" s="108"/>
      <c r="K1166" s="108"/>
      <c r="L1166" s="108"/>
    </row>
    <row r="1167" spans="8:12">
      <c r="H1167" s="109"/>
      <c r="I1167" s="108"/>
      <c r="J1167" s="108"/>
      <c r="K1167" s="108"/>
      <c r="L1167" s="108"/>
    </row>
    <row r="1168" spans="8:12">
      <c r="H1168" s="109"/>
      <c r="I1168" s="108"/>
      <c r="J1168" s="108"/>
      <c r="K1168" s="108"/>
      <c r="L1168" s="108"/>
    </row>
    <row r="1169" spans="8:12">
      <c r="H1169" s="109"/>
      <c r="I1169" s="108"/>
      <c r="J1169" s="108"/>
      <c r="K1169" s="108"/>
      <c r="L1169" s="108"/>
    </row>
    <row r="1170" spans="8:12">
      <c r="H1170" s="109"/>
      <c r="I1170" s="108"/>
      <c r="J1170" s="108"/>
      <c r="K1170" s="108"/>
      <c r="L1170" s="108"/>
    </row>
    <row r="1171" spans="8:12">
      <c r="H1171" s="109"/>
      <c r="I1171" s="108"/>
      <c r="J1171" s="108"/>
      <c r="K1171" s="108"/>
      <c r="L1171" s="108"/>
    </row>
    <row r="1172" spans="8:12">
      <c r="H1172" s="109"/>
      <c r="I1172" s="108"/>
      <c r="J1172" s="108"/>
      <c r="K1172" s="108"/>
      <c r="L1172" s="108"/>
    </row>
    <row r="1173" spans="8:12">
      <c r="H1173" s="109"/>
      <c r="I1173" s="108"/>
      <c r="J1173" s="108"/>
      <c r="K1173" s="108"/>
      <c r="L1173" s="108"/>
    </row>
    <row r="1174" spans="8:12">
      <c r="H1174" s="109"/>
      <c r="I1174" s="108"/>
      <c r="J1174" s="108"/>
      <c r="K1174" s="108"/>
      <c r="L1174" s="108"/>
    </row>
    <row r="1175" spans="8:12">
      <c r="H1175" s="109"/>
      <c r="I1175" s="108"/>
      <c r="J1175" s="108"/>
      <c r="K1175" s="108"/>
      <c r="L1175" s="108"/>
    </row>
    <row r="1176" spans="8:12">
      <c r="H1176" s="109"/>
      <c r="I1176" s="108"/>
      <c r="J1176" s="108"/>
      <c r="K1176" s="108"/>
      <c r="L1176" s="108"/>
    </row>
    <row r="1177" spans="8:12">
      <c r="H1177" s="109"/>
      <c r="I1177" s="108"/>
      <c r="J1177" s="108"/>
      <c r="K1177" s="108"/>
      <c r="L1177" s="108"/>
    </row>
    <row r="1178" spans="8:12">
      <c r="H1178" s="109"/>
      <c r="I1178" s="108"/>
      <c r="J1178" s="108"/>
      <c r="K1178" s="108"/>
      <c r="L1178" s="108"/>
    </row>
    <row r="1179" spans="8:12">
      <c r="H1179" s="109"/>
      <c r="I1179" s="108"/>
      <c r="J1179" s="108"/>
      <c r="K1179" s="108"/>
      <c r="L1179" s="108"/>
    </row>
    <row r="1180" spans="8:12">
      <c r="H1180" s="109"/>
      <c r="I1180" s="108"/>
      <c r="J1180" s="108"/>
      <c r="K1180" s="108"/>
      <c r="L1180" s="108"/>
    </row>
    <row r="1181" spans="8:12">
      <c r="H1181" s="109"/>
      <c r="I1181" s="108"/>
      <c r="J1181" s="108"/>
      <c r="K1181" s="108"/>
      <c r="L1181" s="108"/>
    </row>
    <row r="1182" spans="8:12">
      <c r="H1182" s="109"/>
      <c r="I1182" s="108"/>
      <c r="J1182" s="108"/>
      <c r="K1182" s="108"/>
      <c r="L1182" s="108"/>
    </row>
    <row r="1183" spans="8:12">
      <c r="H1183" s="109"/>
      <c r="I1183" s="108"/>
      <c r="J1183" s="108"/>
      <c r="K1183" s="108"/>
      <c r="L1183" s="108"/>
    </row>
    <row r="1184" spans="8:12">
      <c r="H1184" s="109"/>
      <c r="I1184" s="108"/>
      <c r="J1184" s="108"/>
      <c r="K1184" s="108"/>
      <c r="L1184" s="108"/>
    </row>
    <row r="1185" spans="8:12">
      <c r="H1185" s="109"/>
      <c r="I1185" s="108"/>
      <c r="J1185" s="108"/>
      <c r="K1185" s="108"/>
      <c r="L1185" s="108"/>
    </row>
    <row r="1186" spans="8:12">
      <c r="H1186" s="109"/>
      <c r="I1186" s="108"/>
      <c r="J1186" s="108"/>
      <c r="K1186" s="108"/>
      <c r="L1186" s="108"/>
    </row>
    <row r="1187" spans="8:12">
      <c r="H1187" s="109"/>
      <c r="I1187" s="108"/>
      <c r="J1187" s="108"/>
      <c r="K1187" s="108"/>
      <c r="L1187" s="108"/>
    </row>
    <row r="1188" spans="8:12">
      <c r="H1188" s="109"/>
      <c r="I1188" s="108"/>
      <c r="J1188" s="108"/>
      <c r="K1188" s="108"/>
      <c r="L1188" s="108"/>
    </row>
    <row r="1189" spans="8:12">
      <c r="H1189" s="109"/>
      <c r="I1189" s="108"/>
      <c r="J1189" s="108"/>
      <c r="K1189" s="108"/>
      <c r="L1189" s="108"/>
    </row>
    <row r="1190" spans="8:12">
      <c r="H1190" s="109"/>
      <c r="I1190" s="108"/>
      <c r="J1190" s="108"/>
      <c r="K1190" s="108"/>
      <c r="L1190" s="108"/>
    </row>
    <row r="1191" spans="8:12">
      <c r="H1191" s="109"/>
      <c r="I1191" s="108"/>
      <c r="J1191" s="108"/>
      <c r="K1191" s="108"/>
      <c r="L1191" s="108"/>
    </row>
    <row r="1192" spans="8:12">
      <c r="H1192" s="109"/>
      <c r="I1192" s="108"/>
      <c r="J1192" s="108"/>
      <c r="K1192" s="108"/>
      <c r="L1192" s="108"/>
    </row>
    <row r="1193" spans="8:12">
      <c r="H1193" s="109"/>
      <c r="I1193" s="108"/>
      <c r="J1193" s="108"/>
      <c r="K1193" s="108"/>
      <c r="L1193" s="108"/>
    </row>
    <row r="1194" spans="8:12">
      <c r="H1194" s="109"/>
      <c r="I1194" s="108"/>
      <c r="J1194" s="108"/>
      <c r="K1194" s="108"/>
      <c r="L1194" s="108"/>
    </row>
    <row r="1195" spans="8:12">
      <c r="H1195" s="109"/>
      <c r="I1195" s="108"/>
      <c r="J1195" s="108"/>
      <c r="K1195" s="108"/>
      <c r="L1195" s="108"/>
    </row>
    <row r="1196" spans="8:12">
      <c r="H1196" s="109"/>
      <c r="I1196" s="108"/>
      <c r="J1196" s="108"/>
      <c r="K1196" s="108"/>
      <c r="L1196" s="108"/>
    </row>
    <row r="1197" spans="8:12">
      <c r="H1197" s="109"/>
      <c r="I1197" s="108"/>
      <c r="J1197" s="108"/>
      <c r="K1197" s="108"/>
      <c r="L1197" s="108"/>
    </row>
    <row r="1198" spans="8:12">
      <c r="H1198" s="109"/>
      <c r="I1198" s="108"/>
      <c r="J1198" s="108"/>
      <c r="K1198" s="108"/>
      <c r="L1198" s="108"/>
    </row>
    <row r="1199" spans="8:12">
      <c r="H1199" s="109"/>
      <c r="I1199" s="108"/>
      <c r="J1199" s="108"/>
      <c r="K1199" s="108"/>
      <c r="L1199" s="108"/>
    </row>
    <row r="1200" spans="8:12">
      <c r="H1200" s="109"/>
      <c r="I1200" s="108"/>
      <c r="J1200" s="108"/>
      <c r="K1200" s="108"/>
      <c r="L1200" s="108"/>
    </row>
    <row r="1201" spans="8:12">
      <c r="H1201" s="109"/>
      <c r="I1201" s="108"/>
      <c r="J1201" s="108"/>
      <c r="K1201" s="108"/>
      <c r="L1201" s="108"/>
    </row>
    <row r="1202" spans="8:12">
      <c r="H1202" s="109"/>
      <c r="I1202" s="108"/>
      <c r="J1202" s="108"/>
      <c r="K1202" s="108"/>
      <c r="L1202" s="108"/>
    </row>
    <row r="1203" spans="8:12">
      <c r="H1203" s="109"/>
      <c r="I1203" s="108"/>
      <c r="J1203" s="108"/>
      <c r="K1203" s="108"/>
      <c r="L1203" s="108"/>
    </row>
    <row r="1204" spans="8:12">
      <c r="H1204" s="109"/>
      <c r="I1204" s="108"/>
      <c r="J1204" s="108"/>
      <c r="K1204" s="108"/>
      <c r="L1204" s="108"/>
    </row>
    <row r="1205" spans="8:12">
      <c r="H1205" s="109"/>
      <c r="I1205" s="108"/>
      <c r="J1205" s="108"/>
      <c r="K1205" s="108"/>
      <c r="L1205" s="108"/>
    </row>
    <row r="1206" spans="8:12">
      <c r="H1206" s="109"/>
      <c r="I1206" s="108"/>
      <c r="J1206" s="108"/>
      <c r="K1206" s="108"/>
      <c r="L1206" s="108"/>
    </row>
    <row r="1207" spans="8:12">
      <c r="H1207" s="109"/>
      <c r="I1207" s="108"/>
      <c r="J1207" s="108"/>
      <c r="K1207" s="108"/>
      <c r="L1207" s="108"/>
    </row>
    <row r="1208" spans="8:12">
      <c r="H1208" s="109"/>
      <c r="I1208" s="108"/>
      <c r="J1208" s="108"/>
      <c r="K1208" s="108"/>
      <c r="L1208" s="108"/>
    </row>
    <row r="1209" spans="8:12">
      <c r="H1209" s="109"/>
      <c r="I1209" s="108"/>
      <c r="J1209" s="108"/>
      <c r="K1209" s="108"/>
      <c r="L1209" s="108"/>
    </row>
    <row r="1210" spans="8:12">
      <c r="H1210" s="109"/>
      <c r="I1210" s="108"/>
      <c r="J1210" s="108"/>
      <c r="K1210" s="108"/>
      <c r="L1210" s="108"/>
    </row>
    <row r="1211" spans="8:12">
      <c r="H1211" s="109"/>
      <c r="I1211" s="108"/>
      <c r="J1211" s="108"/>
      <c r="K1211" s="108"/>
      <c r="L1211" s="108"/>
    </row>
    <row r="1212" spans="8:12">
      <c r="H1212" s="109"/>
      <c r="I1212" s="108"/>
      <c r="J1212" s="108"/>
      <c r="K1212" s="108"/>
      <c r="L1212" s="108"/>
    </row>
    <row r="1213" spans="8:12">
      <c r="H1213" s="109"/>
      <c r="I1213" s="108"/>
      <c r="J1213" s="108"/>
      <c r="K1213" s="108"/>
      <c r="L1213" s="108"/>
    </row>
    <row r="1214" spans="8:12">
      <c r="H1214" s="109"/>
      <c r="I1214" s="108"/>
      <c r="J1214" s="108"/>
      <c r="K1214" s="108"/>
      <c r="L1214" s="108"/>
    </row>
    <row r="1215" spans="8:12">
      <c r="H1215" s="109"/>
      <c r="I1215" s="108"/>
      <c r="J1215" s="108"/>
      <c r="K1215" s="108"/>
      <c r="L1215" s="108"/>
    </row>
    <row r="1216" spans="8:12">
      <c r="H1216" s="109"/>
      <c r="I1216" s="108"/>
      <c r="J1216" s="108"/>
      <c r="K1216" s="108"/>
      <c r="L1216" s="108"/>
    </row>
    <row r="1217" spans="8:12">
      <c r="H1217" s="109"/>
      <c r="I1217" s="108"/>
      <c r="J1217" s="108"/>
      <c r="K1217" s="108"/>
      <c r="L1217" s="108"/>
    </row>
    <row r="1218" spans="8:12">
      <c r="H1218" s="109"/>
      <c r="I1218" s="108"/>
      <c r="J1218" s="108"/>
      <c r="K1218" s="108"/>
      <c r="L1218" s="108"/>
    </row>
    <row r="1219" spans="8:12">
      <c r="H1219" s="109"/>
      <c r="I1219" s="108"/>
      <c r="J1219" s="108"/>
      <c r="K1219" s="108"/>
      <c r="L1219" s="108"/>
    </row>
    <row r="1220" spans="8:12">
      <c r="H1220" s="109"/>
      <c r="I1220" s="108"/>
      <c r="J1220" s="108"/>
      <c r="K1220" s="108"/>
      <c r="L1220" s="108"/>
    </row>
    <row r="1221" spans="8:12">
      <c r="H1221" s="109"/>
      <c r="I1221" s="108"/>
      <c r="J1221" s="108"/>
      <c r="K1221" s="108"/>
      <c r="L1221" s="108"/>
    </row>
    <row r="1222" spans="8:12">
      <c r="H1222" s="109"/>
      <c r="I1222" s="108"/>
      <c r="J1222" s="108"/>
      <c r="K1222" s="108"/>
      <c r="L1222" s="108"/>
    </row>
    <row r="1223" spans="8:12">
      <c r="H1223" s="109"/>
      <c r="I1223" s="108"/>
      <c r="J1223" s="108"/>
      <c r="K1223" s="108"/>
      <c r="L1223" s="108"/>
    </row>
    <row r="1224" spans="8:12">
      <c r="H1224" s="109"/>
      <c r="I1224" s="108"/>
      <c r="J1224" s="108"/>
      <c r="K1224" s="108"/>
      <c r="L1224" s="108"/>
    </row>
    <row r="1225" spans="8:12">
      <c r="H1225" s="109"/>
      <c r="I1225" s="108"/>
      <c r="J1225" s="108"/>
      <c r="K1225" s="108"/>
      <c r="L1225" s="108"/>
    </row>
    <row r="1226" spans="8:12">
      <c r="H1226" s="109"/>
      <c r="I1226" s="108"/>
      <c r="J1226" s="108"/>
      <c r="K1226" s="108"/>
      <c r="L1226" s="108"/>
    </row>
    <row r="1227" spans="8:12">
      <c r="H1227" s="109"/>
      <c r="I1227" s="108"/>
      <c r="J1227" s="108"/>
      <c r="K1227" s="108"/>
      <c r="L1227" s="108"/>
    </row>
    <row r="1228" spans="8:12">
      <c r="H1228" s="109"/>
      <c r="I1228" s="108"/>
      <c r="J1228" s="108"/>
      <c r="K1228" s="108"/>
      <c r="L1228" s="108"/>
    </row>
    <row r="1229" spans="8:12">
      <c r="H1229" s="109"/>
      <c r="I1229" s="108"/>
      <c r="J1229" s="108"/>
      <c r="K1229" s="108"/>
      <c r="L1229" s="108"/>
    </row>
    <row r="1230" spans="8:12">
      <c r="H1230" s="109"/>
      <c r="I1230" s="108"/>
      <c r="J1230" s="108"/>
      <c r="K1230" s="108"/>
      <c r="L1230" s="108"/>
    </row>
    <row r="1231" spans="8:12">
      <c r="H1231" s="109"/>
      <c r="I1231" s="108"/>
      <c r="J1231" s="108"/>
      <c r="K1231" s="108"/>
      <c r="L1231" s="108"/>
    </row>
    <row r="1232" spans="8:12">
      <c r="H1232" s="109"/>
      <c r="I1232" s="108"/>
      <c r="J1232" s="108"/>
      <c r="K1232" s="108"/>
      <c r="L1232" s="108"/>
    </row>
    <row r="1233" spans="8:12">
      <c r="H1233" s="109"/>
      <c r="I1233" s="108"/>
      <c r="J1233" s="108"/>
      <c r="K1233" s="108"/>
      <c r="L1233" s="108"/>
    </row>
    <row r="1234" spans="8:12">
      <c r="H1234" s="109"/>
      <c r="I1234" s="108"/>
      <c r="J1234" s="108"/>
      <c r="K1234" s="108"/>
      <c r="L1234" s="108"/>
    </row>
    <row r="1235" spans="8:12">
      <c r="H1235" s="109"/>
      <c r="I1235" s="108"/>
      <c r="J1235" s="108"/>
      <c r="K1235" s="108"/>
      <c r="L1235" s="108"/>
    </row>
    <row r="1236" spans="8:12">
      <c r="H1236" s="109"/>
      <c r="I1236" s="108"/>
      <c r="J1236" s="108"/>
      <c r="K1236" s="108"/>
      <c r="L1236" s="108"/>
    </row>
    <row r="1237" spans="8:12">
      <c r="H1237" s="109"/>
      <c r="I1237" s="108"/>
      <c r="J1237" s="108"/>
      <c r="K1237" s="108"/>
      <c r="L1237" s="108"/>
    </row>
    <row r="1238" spans="8:12">
      <c r="H1238" s="109"/>
      <c r="I1238" s="108"/>
      <c r="J1238" s="108"/>
      <c r="K1238" s="108"/>
      <c r="L1238" s="108"/>
    </row>
    <row r="1239" spans="8:12">
      <c r="H1239" s="109"/>
      <c r="I1239" s="108"/>
      <c r="J1239" s="108"/>
      <c r="K1239" s="108"/>
      <c r="L1239" s="108"/>
    </row>
    <row r="1240" spans="8:12">
      <c r="H1240" s="109"/>
      <c r="I1240" s="108"/>
      <c r="J1240" s="108"/>
      <c r="K1240" s="108"/>
      <c r="L1240" s="108"/>
    </row>
    <row r="1241" spans="8:12">
      <c r="H1241" s="109"/>
      <c r="I1241" s="108"/>
      <c r="J1241" s="108"/>
      <c r="K1241" s="108"/>
      <c r="L1241" s="108"/>
    </row>
    <row r="1242" spans="8:12">
      <c r="H1242" s="109"/>
      <c r="I1242" s="108"/>
      <c r="J1242" s="108"/>
      <c r="K1242" s="108"/>
      <c r="L1242" s="108"/>
    </row>
    <row r="1243" spans="8:12">
      <c r="H1243" s="109"/>
      <c r="I1243" s="108"/>
      <c r="J1243" s="108"/>
      <c r="K1243" s="108"/>
      <c r="L1243" s="108"/>
    </row>
    <row r="1244" spans="8:12">
      <c r="H1244" s="109"/>
      <c r="I1244" s="108"/>
      <c r="J1244" s="108"/>
      <c r="K1244" s="108"/>
      <c r="L1244" s="108"/>
    </row>
    <row r="1245" spans="8:12">
      <c r="H1245" s="109"/>
      <c r="I1245" s="108"/>
      <c r="J1245" s="108"/>
      <c r="K1245" s="108"/>
      <c r="L1245" s="108"/>
    </row>
    <row r="1246" spans="8:12">
      <c r="H1246" s="109"/>
      <c r="I1246" s="108"/>
      <c r="J1246" s="108"/>
      <c r="K1246" s="108"/>
      <c r="L1246" s="108"/>
    </row>
    <row r="1247" spans="8:12">
      <c r="H1247" s="109"/>
      <c r="I1247" s="108"/>
      <c r="J1247" s="108"/>
      <c r="K1247" s="108"/>
      <c r="L1247" s="108"/>
    </row>
    <row r="1248" spans="8:12">
      <c r="H1248" s="109"/>
      <c r="I1248" s="108"/>
      <c r="J1248" s="108"/>
      <c r="K1248" s="108"/>
      <c r="L1248" s="108"/>
    </row>
    <row r="1249" spans="8:12">
      <c r="H1249" s="109"/>
      <c r="I1249" s="108"/>
      <c r="J1249" s="108"/>
      <c r="K1249" s="108"/>
      <c r="L1249" s="108"/>
    </row>
    <row r="1250" spans="8:12">
      <c r="H1250" s="109"/>
      <c r="I1250" s="108"/>
      <c r="J1250" s="108"/>
      <c r="K1250" s="108"/>
      <c r="L1250" s="108"/>
    </row>
    <row r="1251" spans="8:12">
      <c r="H1251" s="109"/>
      <c r="I1251" s="108"/>
      <c r="J1251" s="108"/>
      <c r="K1251" s="108"/>
      <c r="L1251" s="108"/>
    </row>
    <row r="1252" spans="8:12">
      <c r="H1252" s="109"/>
      <c r="I1252" s="108"/>
      <c r="J1252" s="108"/>
      <c r="K1252" s="108"/>
      <c r="L1252" s="108"/>
    </row>
    <row r="1253" spans="8:12">
      <c r="H1253" s="109"/>
      <c r="I1253" s="108"/>
      <c r="J1253" s="108"/>
      <c r="K1253" s="108"/>
      <c r="L1253" s="108"/>
    </row>
    <row r="1254" spans="8:12">
      <c r="H1254" s="109"/>
      <c r="I1254" s="108"/>
      <c r="J1254" s="108"/>
      <c r="K1254" s="108"/>
      <c r="L1254" s="108"/>
    </row>
    <row r="1255" spans="8:12">
      <c r="H1255" s="109"/>
      <c r="I1255" s="108"/>
      <c r="J1255" s="108"/>
      <c r="K1255" s="108"/>
      <c r="L1255" s="108"/>
    </row>
    <row r="1256" spans="8:12">
      <c r="H1256" s="109"/>
      <c r="I1256" s="108"/>
      <c r="J1256" s="108"/>
      <c r="K1256" s="108"/>
      <c r="L1256" s="108"/>
    </row>
    <row r="1257" spans="8:12">
      <c r="H1257" s="109"/>
      <c r="I1257" s="108"/>
      <c r="J1257" s="108"/>
      <c r="K1257" s="108"/>
      <c r="L1257" s="108"/>
    </row>
    <row r="1258" spans="8:12">
      <c r="H1258" s="109"/>
      <c r="I1258" s="108"/>
      <c r="J1258" s="108"/>
      <c r="K1258" s="108"/>
      <c r="L1258" s="108"/>
    </row>
    <row r="1259" spans="8:12">
      <c r="H1259" s="109"/>
      <c r="I1259" s="108"/>
      <c r="J1259" s="108"/>
      <c r="K1259" s="108"/>
      <c r="L1259" s="108"/>
    </row>
    <row r="1260" spans="8:12">
      <c r="H1260" s="109"/>
      <c r="I1260" s="108"/>
      <c r="J1260" s="108"/>
      <c r="K1260" s="108"/>
      <c r="L1260" s="108"/>
    </row>
    <row r="1261" spans="8:12">
      <c r="H1261" s="109"/>
      <c r="I1261" s="108"/>
      <c r="J1261" s="108"/>
      <c r="K1261" s="108"/>
      <c r="L1261" s="108"/>
    </row>
    <row r="1262" spans="8:12">
      <c r="H1262" s="109"/>
      <c r="I1262" s="108"/>
      <c r="J1262" s="108"/>
      <c r="K1262" s="108"/>
      <c r="L1262" s="108"/>
    </row>
    <row r="1263" spans="8:12">
      <c r="H1263" s="109"/>
      <c r="I1263" s="108"/>
      <c r="J1263" s="108"/>
      <c r="K1263" s="108"/>
      <c r="L1263" s="108"/>
    </row>
    <row r="1264" spans="8:12">
      <c r="H1264" s="109"/>
      <c r="I1264" s="108"/>
      <c r="J1264" s="108"/>
      <c r="K1264" s="108"/>
      <c r="L1264" s="108"/>
    </row>
    <row r="1265" spans="8:12">
      <c r="H1265" s="109"/>
      <c r="I1265" s="108"/>
      <c r="J1265" s="108"/>
      <c r="K1265" s="108"/>
      <c r="L1265" s="108"/>
    </row>
    <row r="1266" spans="8:12">
      <c r="H1266" s="109"/>
      <c r="I1266" s="108"/>
      <c r="J1266" s="108"/>
      <c r="K1266" s="108"/>
      <c r="L1266" s="108"/>
    </row>
    <row r="1267" spans="8:12">
      <c r="H1267" s="109"/>
      <c r="I1267" s="108"/>
      <c r="J1267" s="108"/>
      <c r="K1267" s="108"/>
      <c r="L1267" s="108"/>
    </row>
    <row r="1268" spans="8:12">
      <c r="H1268" s="109"/>
      <c r="I1268" s="108"/>
      <c r="J1268" s="108"/>
      <c r="K1268" s="108"/>
      <c r="L1268" s="108"/>
    </row>
    <row r="1269" spans="8:12">
      <c r="H1269" s="109"/>
      <c r="I1269" s="108"/>
      <c r="J1269" s="108"/>
      <c r="K1269" s="108"/>
      <c r="L1269" s="108"/>
    </row>
    <row r="1270" spans="8:12">
      <c r="H1270" s="109"/>
      <c r="I1270" s="108"/>
      <c r="J1270" s="108"/>
      <c r="K1270" s="108"/>
      <c r="L1270" s="108"/>
    </row>
    <row r="1271" spans="8:12">
      <c r="H1271" s="109"/>
      <c r="I1271" s="108"/>
      <c r="J1271" s="108"/>
      <c r="K1271" s="108"/>
      <c r="L1271" s="108"/>
    </row>
    <row r="1272" spans="8:12">
      <c r="H1272" s="109"/>
      <c r="I1272" s="108"/>
      <c r="J1272" s="108"/>
      <c r="K1272" s="108"/>
      <c r="L1272" s="108"/>
    </row>
    <row r="1273" spans="8:12">
      <c r="H1273" s="109"/>
      <c r="I1273" s="108"/>
      <c r="J1273" s="108"/>
      <c r="K1273" s="108"/>
      <c r="L1273" s="108"/>
    </row>
    <row r="1274" spans="8:12">
      <c r="H1274" s="109"/>
      <c r="I1274" s="108"/>
      <c r="J1274" s="108"/>
      <c r="K1274" s="108"/>
      <c r="L1274" s="108"/>
    </row>
    <row r="1275" spans="8:12">
      <c r="H1275" s="109"/>
      <c r="I1275" s="108"/>
      <c r="J1275" s="108"/>
      <c r="K1275" s="108"/>
      <c r="L1275" s="108"/>
    </row>
    <row r="1276" spans="8:12">
      <c r="H1276" s="109"/>
      <c r="I1276" s="108"/>
      <c r="J1276" s="108"/>
      <c r="K1276" s="108"/>
      <c r="L1276" s="108"/>
    </row>
    <row r="1277" spans="8:12">
      <c r="H1277" s="109"/>
      <c r="I1277" s="108"/>
      <c r="J1277" s="108"/>
      <c r="K1277" s="108"/>
      <c r="L1277" s="108"/>
    </row>
    <row r="1278" spans="8:12">
      <c r="H1278" s="109"/>
      <c r="I1278" s="108"/>
      <c r="J1278" s="108"/>
      <c r="K1278" s="108"/>
      <c r="L1278" s="108"/>
    </row>
    <row r="1279" spans="8:12">
      <c r="H1279" s="109"/>
      <c r="I1279" s="108"/>
      <c r="J1279" s="108"/>
      <c r="K1279" s="108"/>
      <c r="L1279" s="108"/>
    </row>
    <row r="1280" spans="8:12">
      <c r="H1280" s="109"/>
      <c r="I1280" s="108"/>
      <c r="J1280" s="108"/>
      <c r="K1280" s="108"/>
      <c r="L1280" s="108"/>
    </row>
    <row r="1281" spans="8:12">
      <c r="H1281" s="109"/>
      <c r="I1281" s="108"/>
      <c r="J1281" s="108"/>
      <c r="K1281" s="108"/>
      <c r="L1281" s="108"/>
    </row>
    <row r="1282" spans="8:12">
      <c r="H1282" s="109"/>
      <c r="I1282" s="108"/>
      <c r="J1282" s="108"/>
      <c r="K1282" s="108"/>
      <c r="L1282" s="108"/>
    </row>
    <row r="1283" spans="8:12">
      <c r="H1283" s="109"/>
      <c r="I1283" s="108"/>
      <c r="J1283" s="108"/>
      <c r="K1283" s="108"/>
      <c r="L1283" s="108"/>
    </row>
    <row r="1284" spans="8:12">
      <c r="H1284" s="109"/>
      <c r="I1284" s="108"/>
      <c r="J1284" s="108"/>
      <c r="K1284" s="108"/>
      <c r="L1284" s="108"/>
    </row>
    <row r="1285" spans="8:12">
      <c r="H1285" s="109"/>
      <c r="I1285" s="108"/>
      <c r="J1285" s="108"/>
      <c r="K1285" s="108"/>
      <c r="L1285" s="108"/>
    </row>
    <row r="1286" spans="8:12">
      <c r="H1286" s="109"/>
      <c r="I1286" s="108"/>
      <c r="J1286" s="108"/>
      <c r="K1286" s="108"/>
      <c r="L1286" s="108"/>
    </row>
    <row r="1287" spans="8:12">
      <c r="H1287" s="109"/>
      <c r="I1287" s="108"/>
      <c r="J1287" s="108"/>
      <c r="K1287" s="108"/>
      <c r="L1287" s="108"/>
    </row>
    <row r="1288" spans="8:12">
      <c r="H1288" s="109"/>
      <c r="I1288" s="108"/>
      <c r="J1288" s="108"/>
      <c r="K1288" s="108"/>
      <c r="L1288" s="108"/>
    </row>
    <row r="1289" spans="8:12">
      <c r="H1289" s="109"/>
      <c r="I1289" s="108"/>
      <c r="J1289" s="108"/>
      <c r="K1289" s="108"/>
      <c r="L1289" s="108"/>
    </row>
    <row r="1290" spans="8:12">
      <c r="H1290" s="109"/>
      <c r="I1290" s="108"/>
      <c r="J1290" s="108"/>
      <c r="K1290" s="108"/>
      <c r="L1290" s="108"/>
    </row>
    <row r="1291" spans="8:12">
      <c r="H1291" s="109"/>
      <c r="I1291" s="108"/>
      <c r="J1291" s="108"/>
      <c r="K1291" s="108"/>
      <c r="L1291" s="108"/>
    </row>
    <row r="1292" spans="8:12">
      <c r="H1292" s="109"/>
      <c r="I1292" s="108"/>
      <c r="J1292" s="108"/>
      <c r="K1292" s="108"/>
      <c r="L1292" s="108"/>
    </row>
    <row r="1293" spans="8:12">
      <c r="H1293" s="109"/>
      <c r="I1293" s="108"/>
      <c r="J1293" s="108"/>
      <c r="K1293" s="108"/>
      <c r="L1293" s="108"/>
    </row>
    <row r="1294" spans="8:12">
      <c r="H1294" s="109"/>
      <c r="I1294" s="108"/>
      <c r="J1294" s="108"/>
      <c r="K1294" s="108"/>
      <c r="L1294" s="108"/>
    </row>
    <row r="1295" spans="8:12">
      <c r="H1295" s="109"/>
      <c r="I1295" s="108"/>
      <c r="J1295" s="108"/>
      <c r="K1295" s="108"/>
      <c r="L1295" s="108"/>
    </row>
    <row r="1296" spans="8:12">
      <c r="H1296" s="109"/>
      <c r="I1296" s="108"/>
      <c r="J1296" s="108"/>
      <c r="K1296" s="108"/>
      <c r="L1296" s="108"/>
    </row>
    <row r="1297" spans="8:12">
      <c r="H1297" s="109"/>
      <c r="I1297" s="108"/>
      <c r="J1297" s="108"/>
      <c r="K1297" s="108"/>
      <c r="L1297" s="108"/>
    </row>
    <row r="1298" spans="8:12">
      <c r="H1298" s="109"/>
      <c r="I1298" s="108"/>
      <c r="J1298" s="108"/>
      <c r="K1298" s="108"/>
      <c r="L1298" s="108"/>
    </row>
    <row r="1299" spans="8:12">
      <c r="H1299" s="109"/>
      <c r="I1299" s="108"/>
      <c r="J1299" s="108"/>
      <c r="K1299" s="108"/>
      <c r="L1299" s="108"/>
    </row>
    <row r="1300" spans="8:12">
      <c r="H1300" s="109"/>
      <c r="I1300" s="108"/>
      <c r="J1300" s="108"/>
      <c r="K1300" s="108"/>
      <c r="L1300" s="108"/>
    </row>
    <row r="1301" spans="8:12">
      <c r="H1301" s="109"/>
      <c r="I1301" s="108"/>
      <c r="J1301" s="108"/>
      <c r="K1301" s="108"/>
      <c r="L1301" s="108"/>
    </row>
    <row r="1302" spans="8:12">
      <c r="H1302" s="109"/>
      <c r="I1302" s="108"/>
      <c r="J1302" s="108"/>
      <c r="K1302" s="108"/>
      <c r="L1302" s="108"/>
    </row>
    <row r="1303" spans="8:12">
      <c r="H1303" s="109"/>
      <c r="I1303" s="108"/>
      <c r="J1303" s="108"/>
      <c r="K1303" s="108"/>
      <c r="L1303" s="108"/>
    </row>
    <row r="1304" spans="8:12">
      <c r="H1304" s="109"/>
      <c r="I1304" s="108"/>
      <c r="J1304" s="108"/>
      <c r="K1304" s="108"/>
      <c r="L1304" s="108"/>
    </row>
    <row r="1305" spans="8:12">
      <c r="H1305" s="109"/>
      <c r="I1305" s="108"/>
      <c r="J1305" s="108"/>
      <c r="K1305" s="108"/>
      <c r="L1305" s="108"/>
    </row>
    <row r="1306" spans="8:12">
      <c r="H1306" s="109"/>
      <c r="I1306" s="108"/>
      <c r="J1306" s="108"/>
      <c r="K1306" s="108"/>
      <c r="L1306" s="108"/>
    </row>
    <row r="1307" spans="8:12">
      <c r="H1307" s="109"/>
      <c r="I1307" s="108"/>
      <c r="J1307" s="108"/>
      <c r="K1307" s="108"/>
      <c r="L1307" s="108"/>
    </row>
    <row r="1308" spans="8:12">
      <c r="H1308" s="109"/>
      <c r="I1308" s="108"/>
      <c r="J1308" s="108"/>
      <c r="K1308" s="108"/>
      <c r="L1308" s="108"/>
    </row>
    <row r="1309" spans="8:12">
      <c r="H1309" s="109"/>
      <c r="I1309" s="108"/>
      <c r="J1309" s="108"/>
      <c r="K1309" s="108"/>
      <c r="L1309" s="108"/>
    </row>
    <row r="1310" spans="8:12">
      <c r="H1310" s="109"/>
      <c r="I1310" s="108"/>
      <c r="J1310" s="108"/>
      <c r="K1310" s="108"/>
      <c r="L1310" s="108"/>
    </row>
    <row r="1311" spans="8:12">
      <c r="H1311" s="109"/>
      <c r="I1311" s="108"/>
      <c r="J1311" s="108"/>
      <c r="K1311" s="108"/>
      <c r="L1311" s="108"/>
    </row>
    <row r="1312" spans="8:12">
      <c r="H1312" s="109"/>
      <c r="I1312" s="108"/>
      <c r="J1312" s="108"/>
      <c r="K1312" s="108"/>
      <c r="L1312" s="108"/>
    </row>
    <row r="1313" spans="8:12">
      <c r="H1313" s="109"/>
      <c r="I1313" s="108"/>
      <c r="J1313" s="108"/>
      <c r="K1313" s="108"/>
      <c r="L1313" s="108"/>
    </row>
    <row r="1314" spans="8:12">
      <c r="H1314" s="109"/>
      <c r="I1314" s="108"/>
      <c r="J1314" s="108"/>
      <c r="K1314" s="108"/>
      <c r="L1314" s="108"/>
    </row>
    <row r="1315" spans="8:12">
      <c r="H1315" s="109"/>
      <c r="I1315" s="108"/>
      <c r="J1315" s="108"/>
      <c r="K1315" s="108"/>
      <c r="L1315" s="108"/>
    </row>
    <row r="1316" spans="8:12">
      <c r="H1316" s="109"/>
      <c r="I1316" s="108"/>
      <c r="J1316" s="108"/>
      <c r="K1316" s="108"/>
      <c r="L1316" s="108"/>
    </row>
    <row r="1317" spans="8:12">
      <c r="H1317" s="109"/>
      <c r="I1317" s="108"/>
      <c r="J1317" s="108"/>
      <c r="K1317" s="108"/>
      <c r="L1317" s="108"/>
    </row>
    <row r="1318" spans="8:12">
      <c r="H1318" s="109"/>
      <c r="I1318" s="108"/>
      <c r="J1318" s="108"/>
      <c r="K1318" s="108"/>
      <c r="L1318" s="108"/>
    </row>
    <row r="1319" spans="8:12">
      <c r="H1319" s="109"/>
      <c r="I1319" s="108"/>
      <c r="J1319" s="108"/>
      <c r="K1319" s="108"/>
      <c r="L1319" s="108"/>
    </row>
    <row r="1320" spans="8:12">
      <c r="H1320" s="109"/>
      <c r="I1320" s="108"/>
      <c r="J1320" s="108"/>
      <c r="K1320" s="108"/>
      <c r="L1320" s="108"/>
    </row>
    <row r="1321" spans="8:12">
      <c r="H1321" s="109"/>
      <c r="I1321" s="108"/>
      <c r="J1321" s="108"/>
      <c r="K1321" s="108"/>
      <c r="L1321" s="108"/>
    </row>
    <row r="1322" spans="8:12">
      <c r="H1322" s="109"/>
      <c r="I1322" s="108"/>
      <c r="J1322" s="108"/>
      <c r="K1322" s="108"/>
      <c r="L1322" s="108"/>
    </row>
    <row r="1323" spans="8:12">
      <c r="H1323" s="109"/>
      <c r="I1323" s="108"/>
      <c r="J1323" s="108"/>
      <c r="K1323" s="108"/>
      <c r="L1323" s="108"/>
    </row>
    <row r="1324" spans="8:12">
      <c r="H1324" s="109"/>
      <c r="I1324" s="108"/>
      <c r="J1324" s="108"/>
      <c r="K1324" s="108"/>
      <c r="L1324" s="108"/>
    </row>
    <row r="1325" spans="8:12">
      <c r="H1325" s="109"/>
      <c r="I1325" s="108"/>
      <c r="J1325" s="108"/>
      <c r="K1325" s="108"/>
      <c r="L1325" s="108"/>
    </row>
    <row r="1326" spans="8:12">
      <c r="H1326" s="109"/>
      <c r="I1326" s="108"/>
      <c r="J1326" s="108"/>
      <c r="K1326" s="108"/>
      <c r="L1326" s="108"/>
    </row>
    <row r="1327" spans="8:12">
      <c r="H1327" s="109"/>
      <c r="I1327" s="108"/>
      <c r="J1327" s="108"/>
      <c r="K1327" s="108"/>
      <c r="L1327" s="108"/>
    </row>
    <row r="1328" spans="8:12">
      <c r="H1328" s="109"/>
      <c r="I1328" s="108"/>
      <c r="J1328" s="108"/>
      <c r="K1328" s="108"/>
      <c r="L1328" s="108"/>
    </row>
    <row r="1329" spans="8:12">
      <c r="H1329" s="109"/>
      <c r="I1329" s="108"/>
      <c r="J1329" s="108"/>
      <c r="K1329" s="108"/>
      <c r="L1329" s="108"/>
    </row>
    <row r="1330" spans="8:12">
      <c r="H1330" s="109"/>
      <c r="I1330" s="108"/>
      <c r="J1330" s="108"/>
      <c r="K1330" s="108"/>
      <c r="L1330" s="108"/>
    </row>
    <row r="1331" spans="8:12">
      <c r="H1331" s="109"/>
      <c r="I1331" s="108"/>
      <c r="J1331" s="108"/>
      <c r="K1331" s="108"/>
      <c r="L1331" s="108"/>
    </row>
    <row r="1332" spans="8:12">
      <c r="H1332" s="109"/>
      <c r="I1332" s="108"/>
      <c r="J1332" s="108"/>
      <c r="K1332" s="108"/>
      <c r="L1332" s="108"/>
    </row>
    <row r="1333" spans="8:12">
      <c r="H1333" s="109"/>
      <c r="I1333" s="108"/>
      <c r="J1333" s="108"/>
      <c r="K1333" s="108"/>
      <c r="L1333" s="108"/>
    </row>
    <row r="1334" spans="8:12">
      <c r="H1334" s="109"/>
      <c r="I1334" s="108"/>
      <c r="J1334" s="108"/>
      <c r="K1334" s="108"/>
      <c r="L1334" s="108"/>
    </row>
    <row r="1335" spans="8:12">
      <c r="H1335" s="109"/>
      <c r="I1335" s="108"/>
      <c r="J1335" s="108"/>
      <c r="K1335" s="108"/>
      <c r="L1335" s="108"/>
    </row>
    <row r="1336" spans="8:12">
      <c r="H1336" s="109"/>
      <c r="I1336" s="108"/>
      <c r="J1336" s="108"/>
      <c r="K1336" s="108"/>
      <c r="L1336" s="108"/>
    </row>
    <row r="1337" spans="8:12">
      <c r="H1337" s="109"/>
      <c r="I1337" s="108"/>
      <c r="J1337" s="108"/>
      <c r="K1337" s="108"/>
      <c r="L1337" s="108"/>
    </row>
    <row r="1338" spans="8:12">
      <c r="H1338" s="109"/>
      <c r="I1338" s="108"/>
      <c r="J1338" s="108"/>
      <c r="K1338" s="108"/>
      <c r="L1338" s="108"/>
    </row>
    <row r="1339" spans="8:12">
      <c r="H1339" s="109"/>
      <c r="I1339" s="108"/>
      <c r="J1339" s="108"/>
      <c r="K1339" s="108"/>
      <c r="L1339" s="108"/>
    </row>
    <row r="1340" spans="8:12">
      <c r="H1340" s="109"/>
      <c r="I1340" s="108"/>
      <c r="J1340" s="108"/>
      <c r="K1340" s="108"/>
      <c r="L1340" s="108"/>
    </row>
    <row r="1341" spans="8:12">
      <c r="H1341" s="109"/>
      <c r="I1341" s="108"/>
      <c r="J1341" s="108"/>
      <c r="K1341" s="108"/>
      <c r="L1341" s="108"/>
    </row>
    <row r="1342" spans="8:12">
      <c r="H1342" s="109"/>
      <c r="I1342" s="108"/>
      <c r="J1342" s="108"/>
      <c r="K1342" s="108"/>
      <c r="L1342" s="108"/>
    </row>
    <row r="1343" spans="8:12">
      <c r="H1343" s="109"/>
      <c r="I1343" s="108"/>
      <c r="J1343" s="108"/>
      <c r="K1343" s="108"/>
      <c r="L1343" s="108"/>
    </row>
    <row r="1344" spans="8:12">
      <c r="H1344" s="109"/>
      <c r="I1344" s="108"/>
      <c r="J1344" s="108"/>
      <c r="K1344" s="108"/>
      <c r="L1344" s="108"/>
    </row>
    <row r="1345" spans="8:12">
      <c r="H1345" s="109"/>
      <c r="I1345" s="108"/>
      <c r="J1345" s="108"/>
      <c r="K1345" s="108"/>
      <c r="L1345" s="108"/>
    </row>
    <row r="1346" spans="8:12">
      <c r="H1346" s="109"/>
      <c r="I1346" s="108"/>
      <c r="J1346" s="108"/>
      <c r="K1346" s="108"/>
      <c r="L1346" s="108"/>
    </row>
    <row r="1347" spans="8:12">
      <c r="H1347" s="109"/>
      <c r="I1347" s="108"/>
      <c r="J1347" s="108"/>
      <c r="K1347" s="108"/>
      <c r="L1347" s="108"/>
    </row>
    <row r="1348" spans="8:12">
      <c r="H1348" s="109"/>
      <c r="I1348" s="108"/>
      <c r="J1348" s="108"/>
      <c r="K1348" s="108"/>
      <c r="L1348" s="108"/>
    </row>
    <row r="1349" spans="8:12">
      <c r="H1349" s="109"/>
      <c r="I1349" s="108"/>
      <c r="J1349" s="108"/>
      <c r="K1349" s="108"/>
      <c r="L1349" s="108"/>
    </row>
    <row r="1350" spans="8:12">
      <c r="H1350" s="109"/>
      <c r="I1350" s="108"/>
      <c r="J1350" s="108"/>
      <c r="K1350" s="108"/>
      <c r="L1350" s="108"/>
    </row>
    <row r="1351" spans="8:12">
      <c r="H1351" s="109"/>
      <c r="I1351" s="108"/>
      <c r="J1351" s="108"/>
      <c r="K1351" s="108"/>
      <c r="L1351" s="108"/>
    </row>
    <row r="1352" spans="8:12">
      <c r="H1352" s="109"/>
      <c r="I1352" s="108"/>
      <c r="J1352" s="108"/>
      <c r="K1352" s="108"/>
      <c r="L1352" s="108"/>
    </row>
    <row r="1353" spans="8:12">
      <c r="H1353" s="109"/>
      <c r="I1353" s="108"/>
      <c r="J1353" s="108"/>
      <c r="K1353" s="108"/>
      <c r="L1353" s="108"/>
    </row>
    <row r="1354" spans="8:12">
      <c r="H1354" s="109"/>
      <c r="I1354" s="108"/>
      <c r="J1354" s="108"/>
      <c r="K1354" s="108"/>
      <c r="L1354" s="108"/>
    </row>
    <row r="1355" spans="8:12">
      <c r="H1355" s="109"/>
      <c r="I1355" s="108"/>
      <c r="J1355" s="108"/>
      <c r="K1355" s="108"/>
      <c r="L1355" s="108"/>
    </row>
    <row r="1356" spans="8:12">
      <c r="H1356" s="109"/>
      <c r="I1356" s="108"/>
      <c r="J1356" s="108"/>
      <c r="K1356" s="108"/>
      <c r="L1356" s="108"/>
    </row>
    <row r="1357" spans="8:12">
      <c r="H1357" s="109"/>
      <c r="I1357" s="108"/>
      <c r="J1357" s="108"/>
      <c r="K1357" s="108"/>
      <c r="L1357" s="108"/>
    </row>
    <row r="1358" spans="8:12">
      <c r="H1358" s="109"/>
      <c r="I1358" s="108"/>
      <c r="J1358" s="108"/>
      <c r="K1358" s="108"/>
      <c r="L1358" s="108"/>
    </row>
    <row r="1359" spans="8:12">
      <c r="H1359" s="109"/>
      <c r="I1359" s="108"/>
      <c r="J1359" s="108"/>
      <c r="K1359" s="108"/>
      <c r="L1359" s="108"/>
    </row>
    <row r="1360" spans="8:12">
      <c r="H1360" s="109"/>
      <c r="I1360" s="108"/>
      <c r="J1360" s="108"/>
      <c r="K1360" s="108"/>
      <c r="L1360" s="108"/>
    </row>
    <row r="1361" spans="8:12">
      <c r="H1361" s="109"/>
      <c r="I1361" s="108"/>
      <c r="J1361" s="108"/>
      <c r="K1361" s="108"/>
      <c r="L1361" s="108"/>
    </row>
    <row r="1362" spans="8:12">
      <c r="H1362" s="109"/>
      <c r="I1362" s="108"/>
      <c r="J1362" s="108"/>
      <c r="K1362" s="108"/>
      <c r="L1362" s="108"/>
    </row>
    <row r="1363" spans="8:12">
      <c r="H1363" s="109"/>
      <c r="I1363" s="108"/>
      <c r="J1363" s="108"/>
      <c r="K1363" s="108"/>
      <c r="L1363" s="108"/>
    </row>
    <row r="1364" spans="8:12">
      <c r="H1364" s="109"/>
      <c r="I1364" s="108"/>
      <c r="J1364" s="108"/>
      <c r="K1364" s="108"/>
      <c r="L1364" s="108"/>
    </row>
    <row r="1365" spans="8:12">
      <c r="H1365" s="109"/>
      <c r="I1365" s="108"/>
      <c r="J1365" s="108"/>
      <c r="K1365" s="108"/>
      <c r="L1365" s="108"/>
    </row>
    <row r="1366" spans="8:12">
      <c r="H1366" s="109"/>
      <c r="I1366" s="108"/>
      <c r="J1366" s="108"/>
      <c r="K1366" s="108"/>
      <c r="L1366" s="108"/>
    </row>
    <row r="1367" spans="8:12">
      <c r="H1367" s="109"/>
      <c r="I1367" s="108"/>
      <c r="J1367" s="108"/>
      <c r="K1367" s="108"/>
      <c r="L1367" s="108"/>
    </row>
    <row r="1368" spans="8:12">
      <c r="H1368" s="109"/>
      <c r="I1368" s="108"/>
      <c r="J1368" s="108"/>
      <c r="K1368" s="108"/>
      <c r="L1368" s="108"/>
    </row>
    <row r="1369" spans="8:12">
      <c r="H1369" s="109"/>
      <c r="I1369" s="108"/>
      <c r="J1369" s="108"/>
      <c r="K1369" s="108"/>
      <c r="L1369" s="108"/>
    </row>
    <row r="1370" spans="8:12">
      <c r="H1370" s="109"/>
      <c r="I1370" s="108"/>
      <c r="J1370" s="108"/>
      <c r="K1370" s="108"/>
      <c r="L1370" s="108"/>
    </row>
    <row r="1371" spans="8:12">
      <c r="H1371" s="109"/>
      <c r="I1371" s="108"/>
      <c r="J1371" s="108"/>
      <c r="K1371" s="108"/>
      <c r="L1371" s="108"/>
    </row>
    <row r="1372" spans="8:12">
      <c r="H1372" s="109"/>
      <c r="I1372" s="108"/>
      <c r="J1372" s="108"/>
      <c r="K1372" s="108"/>
      <c r="L1372" s="108"/>
    </row>
    <row r="1373" spans="8:12">
      <c r="H1373" s="109"/>
      <c r="I1373" s="108"/>
      <c r="J1373" s="108"/>
      <c r="K1373" s="108"/>
      <c r="L1373" s="108"/>
    </row>
    <row r="1374" spans="8:12">
      <c r="H1374" s="109"/>
      <c r="I1374" s="108"/>
      <c r="J1374" s="108"/>
      <c r="K1374" s="108"/>
      <c r="L1374" s="108"/>
    </row>
    <row r="1375" spans="8:12">
      <c r="H1375" s="109"/>
      <c r="I1375" s="108"/>
      <c r="J1375" s="108"/>
      <c r="K1375" s="108"/>
      <c r="L1375" s="108"/>
    </row>
    <row r="1376" spans="8:12">
      <c r="H1376" s="109"/>
      <c r="I1376" s="108"/>
      <c r="J1376" s="108"/>
      <c r="K1376" s="108"/>
      <c r="L1376" s="108"/>
    </row>
    <row r="1377" spans="8:12">
      <c r="H1377" s="109"/>
      <c r="I1377" s="108"/>
      <c r="J1377" s="108"/>
      <c r="K1377" s="108"/>
      <c r="L1377" s="108"/>
    </row>
    <row r="1378" spans="8:12">
      <c r="H1378" s="109"/>
      <c r="I1378" s="108"/>
      <c r="J1378" s="108"/>
      <c r="K1378" s="108"/>
      <c r="L1378" s="108"/>
    </row>
    <row r="1379" spans="8:12">
      <c r="H1379" s="109"/>
      <c r="I1379" s="108"/>
      <c r="J1379" s="108"/>
      <c r="K1379" s="108"/>
      <c r="L1379" s="108"/>
    </row>
    <row r="1380" spans="8:12">
      <c r="H1380" s="109"/>
      <c r="I1380" s="108"/>
      <c r="J1380" s="108"/>
      <c r="K1380" s="108"/>
      <c r="L1380" s="108"/>
    </row>
    <row r="1381" spans="8:12">
      <c r="H1381" s="109"/>
      <c r="I1381" s="108"/>
      <c r="J1381" s="108"/>
      <c r="K1381" s="108"/>
      <c r="L1381" s="108"/>
    </row>
    <row r="1382" spans="8:12">
      <c r="H1382" s="109"/>
      <c r="I1382" s="108"/>
      <c r="J1382" s="108"/>
      <c r="K1382" s="108"/>
      <c r="L1382" s="108"/>
    </row>
    <row r="1383" spans="8:12">
      <c r="H1383" s="109"/>
      <c r="I1383" s="108"/>
      <c r="J1383" s="108"/>
      <c r="K1383" s="108"/>
      <c r="L1383" s="108"/>
    </row>
    <row r="1384" spans="8:12">
      <c r="H1384" s="109"/>
      <c r="I1384" s="108"/>
      <c r="J1384" s="108"/>
      <c r="K1384" s="108"/>
      <c r="L1384" s="108"/>
    </row>
    <row r="1385" spans="8:12">
      <c r="H1385" s="109"/>
      <c r="I1385" s="108"/>
      <c r="J1385" s="108"/>
      <c r="K1385" s="108"/>
      <c r="L1385" s="108"/>
    </row>
    <row r="1386" spans="8:12">
      <c r="H1386" s="109"/>
      <c r="I1386" s="108"/>
      <c r="J1386" s="108"/>
      <c r="K1386" s="108"/>
      <c r="L1386" s="108"/>
    </row>
    <row r="1387" spans="8:12">
      <c r="H1387" s="109"/>
      <c r="I1387" s="108"/>
      <c r="J1387" s="108"/>
      <c r="K1387" s="108"/>
      <c r="L1387" s="108"/>
    </row>
    <row r="1388" spans="8:12">
      <c r="H1388" s="109"/>
      <c r="I1388" s="108"/>
      <c r="J1388" s="108"/>
      <c r="K1388" s="108"/>
      <c r="L1388" s="108"/>
    </row>
    <row r="1389" spans="8:12">
      <c r="H1389" s="109"/>
      <c r="I1389" s="108"/>
      <c r="J1389" s="108"/>
      <c r="K1389" s="108"/>
      <c r="L1389" s="108"/>
    </row>
    <row r="1390" spans="8:12">
      <c r="H1390" s="109"/>
      <c r="I1390" s="108"/>
      <c r="J1390" s="108"/>
      <c r="K1390" s="108"/>
      <c r="L1390" s="108"/>
    </row>
    <row r="1391" spans="8:12">
      <c r="H1391" s="109"/>
      <c r="I1391" s="108"/>
      <c r="J1391" s="108"/>
      <c r="K1391" s="108"/>
      <c r="L1391" s="108"/>
    </row>
    <row r="1392" spans="8:12">
      <c r="H1392" s="109"/>
      <c r="I1392" s="108"/>
      <c r="J1392" s="108"/>
      <c r="K1392" s="108"/>
      <c r="L1392" s="108"/>
    </row>
    <row r="1393" spans="8:12">
      <c r="H1393" s="109"/>
      <c r="I1393" s="108"/>
      <c r="J1393" s="108"/>
      <c r="K1393" s="108"/>
      <c r="L1393" s="108"/>
    </row>
    <row r="1394" spans="8:12">
      <c r="H1394" s="109"/>
      <c r="I1394" s="108"/>
      <c r="J1394" s="108"/>
      <c r="K1394" s="108"/>
      <c r="L1394" s="108"/>
    </row>
    <row r="1395" spans="8:12">
      <c r="H1395" s="109"/>
      <c r="I1395" s="108"/>
      <c r="J1395" s="108"/>
      <c r="K1395" s="108"/>
      <c r="L1395" s="108"/>
    </row>
    <row r="1396" spans="8:12">
      <c r="H1396" s="109"/>
      <c r="I1396" s="108"/>
      <c r="J1396" s="108"/>
      <c r="K1396" s="108"/>
      <c r="L1396" s="108"/>
    </row>
    <row r="1397" spans="8:12">
      <c r="H1397" s="109"/>
      <c r="I1397" s="108"/>
      <c r="J1397" s="108"/>
      <c r="K1397" s="108"/>
      <c r="L1397" s="108"/>
    </row>
    <row r="1398" spans="8:12">
      <c r="H1398" s="109"/>
      <c r="I1398" s="108"/>
      <c r="J1398" s="108"/>
      <c r="K1398" s="108"/>
      <c r="L1398" s="108"/>
    </row>
    <row r="1399" spans="8:12">
      <c r="H1399" s="109"/>
      <c r="I1399" s="108"/>
      <c r="J1399" s="108"/>
      <c r="K1399" s="108"/>
      <c r="L1399" s="108"/>
    </row>
    <row r="1400" spans="8:12">
      <c r="H1400" s="109"/>
      <c r="I1400" s="108"/>
      <c r="J1400" s="108"/>
      <c r="K1400" s="108"/>
      <c r="L1400" s="108"/>
    </row>
    <row r="1401" spans="8:12">
      <c r="H1401" s="109"/>
      <c r="I1401" s="108"/>
      <c r="J1401" s="108"/>
      <c r="K1401" s="108"/>
      <c r="L1401" s="108"/>
    </row>
    <row r="1402" spans="8:12">
      <c r="H1402" s="109"/>
      <c r="I1402" s="108"/>
      <c r="J1402" s="108"/>
      <c r="K1402" s="108"/>
      <c r="L1402" s="108"/>
    </row>
    <row r="1403" spans="8:12">
      <c r="H1403" s="109"/>
      <c r="I1403" s="108"/>
      <c r="J1403" s="108"/>
      <c r="K1403" s="108"/>
      <c r="L1403" s="108"/>
    </row>
    <row r="1404" spans="8:12">
      <c r="H1404" s="109"/>
      <c r="I1404" s="108"/>
      <c r="J1404" s="108"/>
      <c r="K1404" s="108"/>
      <c r="L1404" s="108"/>
    </row>
    <row r="1405" spans="8:12">
      <c r="H1405" s="109"/>
      <c r="I1405" s="108"/>
      <c r="J1405" s="108"/>
      <c r="K1405" s="108"/>
      <c r="L1405" s="108"/>
    </row>
    <row r="1406" spans="8:12">
      <c r="H1406" s="109"/>
      <c r="I1406" s="108"/>
      <c r="J1406" s="108"/>
      <c r="K1406" s="108"/>
      <c r="L1406" s="108"/>
    </row>
    <row r="1407" spans="8:12">
      <c r="H1407" s="109"/>
      <c r="I1407" s="108"/>
      <c r="J1407" s="108"/>
      <c r="K1407" s="108"/>
      <c r="L1407" s="108"/>
    </row>
    <row r="1408" spans="8:12">
      <c r="H1408" s="109"/>
      <c r="I1408" s="108"/>
      <c r="J1408" s="108"/>
      <c r="K1408" s="108"/>
      <c r="L1408" s="108"/>
    </row>
    <row r="1409" spans="8:12">
      <c r="H1409" s="109"/>
      <c r="I1409" s="108"/>
      <c r="J1409" s="108"/>
      <c r="K1409" s="108"/>
      <c r="L1409" s="108"/>
    </row>
    <row r="1410" spans="8:12">
      <c r="H1410" s="109"/>
      <c r="I1410" s="108"/>
      <c r="J1410" s="108"/>
      <c r="K1410" s="108"/>
      <c r="L1410" s="108"/>
    </row>
    <row r="1411" spans="8:12">
      <c r="H1411" s="109"/>
      <c r="I1411" s="108"/>
      <c r="J1411" s="108"/>
      <c r="K1411" s="108"/>
      <c r="L1411" s="108"/>
    </row>
    <row r="1412" spans="8:12">
      <c r="H1412" s="109"/>
      <c r="I1412" s="108"/>
      <c r="J1412" s="108"/>
      <c r="K1412" s="108"/>
      <c r="L1412" s="108"/>
    </row>
    <row r="1413" spans="8:12">
      <c r="H1413" s="109"/>
      <c r="I1413" s="108"/>
      <c r="J1413" s="108"/>
      <c r="K1413" s="108"/>
      <c r="L1413" s="108"/>
    </row>
    <row r="1414" spans="8:12">
      <c r="H1414" s="109"/>
      <c r="I1414" s="108"/>
      <c r="J1414" s="108"/>
      <c r="K1414" s="108"/>
      <c r="L1414" s="108"/>
    </row>
    <row r="1415" spans="8:12">
      <c r="H1415" s="109"/>
      <c r="I1415" s="108"/>
      <c r="J1415" s="108"/>
      <c r="K1415" s="108"/>
      <c r="L1415" s="108"/>
    </row>
    <row r="1416" spans="8:12">
      <c r="H1416" s="109"/>
      <c r="I1416" s="108"/>
      <c r="J1416" s="108"/>
      <c r="K1416" s="108"/>
      <c r="L1416" s="108"/>
    </row>
    <row r="1417" spans="8:12">
      <c r="H1417" s="109"/>
      <c r="I1417" s="108"/>
      <c r="J1417" s="108"/>
      <c r="K1417" s="108"/>
      <c r="L1417" s="108"/>
    </row>
    <row r="1418" spans="8:12">
      <c r="H1418" s="109"/>
      <c r="I1418" s="108"/>
      <c r="J1418" s="108"/>
      <c r="K1418" s="108"/>
      <c r="L1418" s="108"/>
    </row>
    <row r="1419" spans="8:12">
      <c r="H1419" s="109"/>
      <c r="I1419" s="108"/>
      <c r="J1419" s="108"/>
      <c r="K1419" s="108"/>
      <c r="L1419" s="108"/>
    </row>
    <row r="1420" spans="8:12">
      <c r="H1420" s="109"/>
      <c r="I1420" s="108"/>
      <c r="J1420" s="108"/>
      <c r="K1420" s="108"/>
      <c r="L1420" s="108"/>
    </row>
    <row r="1421" spans="8:12">
      <c r="H1421" s="109"/>
      <c r="I1421" s="108"/>
      <c r="J1421" s="108"/>
      <c r="K1421" s="108"/>
      <c r="L1421" s="108"/>
    </row>
    <row r="1422" spans="8:12">
      <c r="H1422" s="109"/>
      <c r="I1422" s="108"/>
      <c r="J1422" s="108"/>
      <c r="K1422" s="108"/>
      <c r="L1422" s="108"/>
    </row>
    <row r="1423" spans="8:12">
      <c r="H1423" s="109"/>
      <c r="I1423" s="108"/>
      <c r="J1423" s="108"/>
      <c r="K1423" s="108"/>
      <c r="L1423" s="108"/>
    </row>
    <row r="1424" spans="8:12">
      <c r="H1424" s="109"/>
      <c r="I1424" s="108"/>
      <c r="J1424" s="108"/>
      <c r="K1424" s="108"/>
      <c r="L1424" s="108"/>
    </row>
    <row r="1425" spans="8:12">
      <c r="H1425" s="109"/>
      <c r="I1425" s="108"/>
      <c r="J1425" s="108"/>
      <c r="K1425" s="108"/>
      <c r="L1425" s="108"/>
    </row>
    <row r="1426" spans="8:12">
      <c r="H1426" s="109"/>
      <c r="I1426" s="108"/>
      <c r="J1426" s="108"/>
      <c r="K1426" s="108"/>
      <c r="L1426" s="108"/>
    </row>
    <row r="1427" spans="8:12">
      <c r="H1427" s="109"/>
      <c r="I1427" s="108"/>
      <c r="J1427" s="108"/>
      <c r="K1427" s="108"/>
      <c r="L1427" s="108"/>
    </row>
    <row r="1428" spans="8:12">
      <c r="H1428" s="109"/>
      <c r="I1428" s="108"/>
      <c r="J1428" s="108"/>
      <c r="K1428" s="108"/>
      <c r="L1428" s="108"/>
    </row>
    <row r="1429" spans="8:12">
      <c r="H1429" s="109"/>
      <c r="I1429" s="108"/>
      <c r="J1429" s="108"/>
      <c r="K1429" s="108"/>
      <c r="L1429" s="108"/>
    </row>
    <row r="1430" spans="8:12">
      <c r="H1430" s="109"/>
      <c r="I1430" s="108"/>
      <c r="J1430" s="108"/>
      <c r="K1430" s="108"/>
      <c r="L1430" s="108"/>
    </row>
    <row r="1431" spans="8:12">
      <c r="H1431" s="109"/>
      <c r="I1431" s="108"/>
      <c r="J1431" s="108"/>
      <c r="K1431" s="108"/>
      <c r="L1431" s="108"/>
    </row>
    <row r="1432" spans="8:12">
      <c r="H1432" s="109"/>
      <c r="I1432" s="108"/>
      <c r="J1432" s="108"/>
      <c r="K1432" s="108"/>
      <c r="L1432" s="108"/>
    </row>
    <row r="1433" spans="8:12">
      <c r="H1433" s="109"/>
      <c r="I1433" s="108"/>
      <c r="J1433" s="108"/>
      <c r="K1433" s="108"/>
      <c r="L1433" s="108"/>
    </row>
    <row r="1434" spans="8:12">
      <c r="H1434" s="109"/>
      <c r="I1434" s="108"/>
      <c r="J1434" s="108"/>
      <c r="K1434" s="108"/>
      <c r="L1434" s="108"/>
    </row>
    <row r="1435" spans="8:12">
      <c r="H1435" s="109"/>
      <c r="I1435" s="108"/>
      <c r="J1435" s="108"/>
      <c r="K1435" s="108"/>
      <c r="L1435" s="108"/>
    </row>
    <row r="1436" spans="8:12">
      <c r="H1436" s="109"/>
      <c r="I1436" s="108"/>
      <c r="J1436" s="108"/>
      <c r="K1436" s="108"/>
      <c r="L1436" s="108"/>
    </row>
    <row r="1437" spans="8:12">
      <c r="H1437" s="109"/>
      <c r="I1437" s="108"/>
      <c r="J1437" s="108"/>
      <c r="K1437" s="108"/>
      <c r="L1437" s="108"/>
    </row>
    <row r="1438" spans="8:12">
      <c r="H1438" s="109"/>
      <c r="I1438" s="108"/>
      <c r="J1438" s="108"/>
      <c r="K1438" s="108"/>
      <c r="L1438" s="108"/>
    </row>
    <row r="1439" spans="8:12">
      <c r="H1439" s="109"/>
      <c r="I1439" s="108"/>
      <c r="J1439" s="108"/>
      <c r="K1439" s="108"/>
      <c r="L1439" s="108"/>
    </row>
    <row r="1440" spans="8:12">
      <c r="H1440" s="109"/>
      <c r="I1440" s="108"/>
      <c r="J1440" s="108"/>
      <c r="K1440" s="108"/>
      <c r="L1440" s="108"/>
    </row>
    <row r="1441" spans="8:12">
      <c r="H1441" s="109"/>
      <c r="I1441" s="108"/>
      <c r="J1441" s="108"/>
      <c r="K1441" s="108"/>
      <c r="L1441" s="108"/>
    </row>
    <row r="1442" spans="8:12">
      <c r="H1442" s="109"/>
      <c r="I1442" s="108"/>
      <c r="J1442" s="108"/>
      <c r="K1442" s="108"/>
      <c r="L1442" s="108"/>
    </row>
    <row r="1443" spans="8:12">
      <c r="H1443" s="109"/>
      <c r="I1443" s="108"/>
      <c r="J1443" s="108"/>
      <c r="K1443" s="108"/>
      <c r="L1443" s="108"/>
    </row>
    <row r="1444" spans="8:12">
      <c r="H1444" s="109"/>
      <c r="I1444" s="108"/>
      <c r="J1444" s="108"/>
      <c r="K1444" s="108"/>
      <c r="L1444" s="108"/>
    </row>
    <row r="1445" spans="8:12">
      <c r="H1445" s="109"/>
      <c r="I1445" s="108"/>
      <c r="J1445" s="108"/>
      <c r="K1445" s="108"/>
      <c r="L1445" s="108"/>
    </row>
    <row r="1446" spans="8:12">
      <c r="H1446" s="109"/>
      <c r="I1446" s="108"/>
      <c r="J1446" s="108"/>
      <c r="K1446" s="108"/>
      <c r="L1446" s="108"/>
    </row>
    <row r="1447" spans="8:12">
      <c r="H1447" s="109"/>
      <c r="I1447" s="108"/>
      <c r="J1447" s="108"/>
      <c r="K1447" s="108"/>
      <c r="L1447" s="108"/>
    </row>
    <row r="1448" spans="8:12">
      <c r="H1448" s="109"/>
      <c r="I1448" s="108"/>
      <c r="J1448" s="108"/>
      <c r="K1448" s="108"/>
      <c r="L1448" s="108"/>
    </row>
    <row r="1449" spans="8:12">
      <c r="H1449" s="109"/>
      <c r="I1449" s="108"/>
      <c r="J1449" s="108"/>
      <c r="K1449" s="108"/>
      <c r="L1449" s="108"/>
    </row>
    <row r="1450" spans="8:12">
      <c r="H1450" s="109"/>
      <c r="I1450" s="108"/>
      <c r="J1450" s="108"/>
      <c r="K1450" s="108"/>
      <c r="L1450" s="108"/>
    </row>
    <row r="1451" spans="8:12">
      <c r="H1451" s="109"/>
      <c r="I1451" s="108"/>
      <c r="J1451" s="108"/>
      <c r="K1451" s="108"/>
      <c r="L1451" s="108"/>
    </row>
    <row r="1452" spans="8:12">
      <c r="H1452" s="109"/>
      <c r="I1452" s="108"/>
      <c r="J1452" s="108"/>
      <c r="K1452" s="108"/>
      <c r="L1452" s="108"/>
    </row>
    <row r="1453" spans="8:12">
      <c r="H1453" s="109"/>
      <c r="I1453" s="108"/>
      <c r="J1453" s="108"/>
      <c r="K1453" s="108"/>
      <c r="L1453" s="108"/>
    </row>
    <row r="1454" spans="8:12">
      <c r="H1454" s="109"/>
      <c r="I1454" s="108"/>
      <c r="J1454" s="108"/>
      <c r="K1454" s="108"/>
      <c r="L1454" s="108"/>
    </row>
    <row r="1455" spans="8:12">
      <c r="H1455" s="109"/>
      <c r="I1455" s="108"/>
      <c r="J1455" s="108"/>
      <c r="K1455" s="108"/>
      <c r="L1455" s="108"/>
    </row>
    <row r="1456" spans="8:12">
      <c r="H1456" s="109"/>
      <c r="I1456" s="108"/>
      <c r="J1456" s="108"/>
      <c r="K1456" s="108"/>
      <c r="L1456" s="108"/>
    </row>
    <row r="1457" spans="8:12">
      <c r="H1457" s="109"/>
      <c r="I1457" s="108"/>
      <c r="J1457" s="108"/>
      <c r="K1457" s="108"/>
      <c r="L1457" s="108"/>
    </row>
    <row r="1458" spans="8:12">
      <c r="H1458" s="109"/>
      <c r="I1458" s="108"/>
      <c r="J1458" s="108"/>
      <c r="K1458" s="108"/>
      <c r="L1458" s="108"/>
    </row>
    <row r="1459" spans="8:12">
      <c r="H1459" s="109"/>
      <c r="I1459" s="108"/>
      <c r="J1459" s="108"/>
      <c r="K1459" s="108"/>
      <c r="L1459" s="108"/>
    </row>
    <row r="1460" spans="8:12">
      <c r="H1460" s="109"/>
      <c r="I1460" s="108"/>
      <c r="J1460" s="108"/>
      <c r="K1460" s="108"/>
      <c r="L1460" s="108"/>
    </row>
    <row r="1461" spans="8:12">
      <c r="H1461" s="109"/>
      <c r="I1461" s="108"/>
      <c r="J1461" s="108"/>
      <c r="K1461" s="108"/>
      <c r="L1461" s="108"/>
    </row>
    <row r="1462" spans="8:12">
      <c r="H1462" s="109"/>
      <c r="I1462" s="108"/>
      <c r="J1462" s="108"/>
      <c r="K1462" s="108"/>
      <c r="L1462" s="108"/>
    </row>
    <row r="1463" spans="8:12">
      <c r="H1463" s="109"/>
      <c r="I1463" s="108"/>
      <c r="J1463" s="108"/>
      <c r="K1463" s="108"/>
      <c r="L1463" s="108"/>
    </row>
    <row r="1464" spans="8:12">
      <c r="H1464" s="109"/>
      <c r="I1464" s="108"/>
      <c r="J1464" s="108"/>
      <c r="K1464" s="108"/>
      <c r="L1464" s="108"/>
    </row>
    <row r="1465" spans="8:12">
      <c r="H1465" s="109"/>
      <c r="I1465" s="108"/>
      <c r="J1465" s="108"/>
      <c r="K1465" s="108"/>
      <c r="L1465" s="108"/>
    </row>
    <row r="1466" spans="8:12">
      <c r="H1466" s="109"/>
      <c r="I1466" s="108"/>
      <c r="J1466" s="108"/>
      <c r="K1466" s="108"/>
      <c r="L1466" s="108"/>
    </row>
    <row r="1467" spans="8:12">
      <c r="H1467" s="109"/>
      <c r="I1467" s="108"/>
      <c r="J1467" s="108"/>
      <c r="K1467" s="108"/>
      <c r="L1467" s="108"/>
    </row>
    <row r="1468" spans="8:12">
      <c r="H1468" s="109"/>
      <c r="I1468" s="108"/>
      <c r="J1468" s="108"/>
      <c r="K1468" s="108"/>
      <c r="L1468" s="108"/>
    </row>
    <row r="1469" spans="8:12">
      <c r="H1469" s="109"/>
      <c r="I1469" s="108"/>
      <c r="J1469" s="108"/>
      <c r="K1469" s="108"/>
      <c r="L1469" s="108"/>
    </row>
    <row r="1470" spans="8:12">
      <c r="H1470" s="109"/>
      <c r="I1470" s="108"/>
      <c r="J1470" s="108"/>
      <c r="K1470" s="108"/>
      <c r="L1470" s="108"/>
    </row>
    <row r="1471" spans="8:12">
      <c r="H1471" s="109"/>
      <c r="I1471" s="108"/>
      <c r="J1471" s="108"/>
      <c r="K1471" s="108"/>
      <c r="L1471" s="108"/>
    </row>
    <row r="1472" spans="8:12">
      <c r="H1472" s="109"/>
      <c r="I1472" s="108"/>
      <c r="J1472" s="108"/>
      <c r="K1472" s="108"/>
      <c r="L1472" s="108"/>
    </row>
    <row r="1473" spans="8:12">
      <c r="H1473" s="109"/>
      <c r="I1473" s="108"/>
      <c r="J1473" s="108"/>
      <c r="K1473" s="108"/>
      <c r="L1473" s="108"/>
    </row>
    <row r="1474" spans="8:12">
      <c r="H1474" s="109"/>
      <c r="I1474" s="108"/>
      <c r="J1474" s="108"/>
      <c r="K1474" s="108"/>
      <c r="L1474" s="108"/>
    </row>
    <row r="1475" spans="8:12">
      <c r="H1475" s="109"/>
      <c r="I1475" s="108"/>
      <c r="J1475" s="108"/>
      <c r="K1475" s="108"/>
      <c r="L1475" s="108"/>
    </row>
    <row r="1476" spans="8:12">
      <c r="H1476" s="109"/>
      <c r="I1476" s="108"/>
      <c r="J1476" s="108"/>
      <c r="K1476" s="108"/>
      <c r="L1476" s="108"/>
    </row>
    <row r="1477" spans="8:12">
      <c r="H1477" s="109"/>
      <c r="I1477" s="108"/>
      <c r="J1477" s="108"/>
      <c r="K1477" s="108"/>
      <c r="L1477" s="108"/>
    </row>
    <row r="1478" spans="8:12">
      <c r="H1478" s="109"/>
      <c r="I1478" s="108"/>
      <c r="J1478" s="108"/>
      <c r="K1478" s="108"/>
      <c r="L1478" s="108"/>
    </row>
    <row r="1479" spans="8:12">
      <c r="H1479" s="109"/>
      <c r="I1479" s="108"/>
      <c r="J1479" s="108"/>
      <c r="K1479" s="108"/>
      <c r="L1479" s="108"/>
    </row>
    <row r="1480" spans="8:12">
      <c r="H1480" s="109"/>
      <c r="I1480" s="108"/>
      <c r="J1480" s="108"/>
      <c r="K1480" s="108"/>
      <c r="L1480" s="108"/>
    </row>
    <row r="1481" spans="8:12">
      <c r="H1481" s="109"/>
      <c r="I1481" s="108"/>
      <c r="J1481" s="108"/>
      <c r="K1481" s="108"/>
      <c r="L1481" s="108"/>
    </row>
    <row r="1482" spans="8:12">
      <c r="H1482" s="109"/>
      <c r="I1482" s="108"/>
      <c r="J1482" s="108"/>
      <c r="K1482" s="108"/>
      <c r="L1482" s="108"/>
    </row>
    <row r="1483" spans="8:12">
      <c r="H1483" s="109"/>
      <c r="I1483" s="108"/>
      <c r="J1483" s="108"/>
      <c r="K1483" s="108"/>
      <c r="L1483" s="108"/>
    </row>
    <row r="1484" spans="8:12">
      <c r="H1484" s="109"/>
      <c r="I1484" s="108"/>
      <c r="J1484" s="108"/>
      <c r="K1484" s="108"/>
      <c r="L1484" s="108"/>
    </row>
    <row r="1485" spans="8:12">
      <c r="H1485" s="109"/>
      <c r="I1485" s="108"/>
      <c r="J1485" s="108"/>
      <c r="K1485" s="108"/>
      <c r="L1485" s="108"/>
    </row>
    <row r="1486" spans="8:12">
      <c r="H1486" s="109"/>
      <c r="I1486" s="108"/>
      <c r="J1486" s="108"/>
      <c r="K1486" s="108"/>
      <c r="L1486" s="108"/>
    </row>
    <row r="1487" spans="8:12">
      <c r="H1487" s="109"/>
      <c r="I1487" s="108"/>
      <c r="J1487" s="108"/>
      <c r="K1487" s="108"/>
      <c r="L1487" s="108"/>
    </row>
    <row r="1488" spans="8:12">
      <c r="H1488" s="109"/>
      <c r="I1488" s="108"/>
      <c r="J1488" s="108"/>
      <c r="K1488" s="108"/>
      <c r="L1488" s="108"/>
    </row>
    <row r="1489" spans="8:12">
      <c r="H1489" s="109"/>
      <c r="I1489" s="108"/>
      <c r="J1489" s="108"/>
      <c r="K1489" s="108"/>
      <c r="L1489" s="108"/>
    </row>
    <row r="1490" spans="8:12">
      <c r="H1490" s="109"/>
      <c r="I1490" s="108"/>
      <c r="J1490" s="108"/>
      <c r="K1490" s="108"/>
      <c r="L1490" s="108"/>
    </row>
    <row r="1491" spans="8:12">
      <c r="H1491" s="109"/>
      <c r="I1491" s="108"/>
      <c r="J1491" s="108"/>
      <c r="K1491" s="108"/>
      <c r="L1491" s="108"/>
    </row>
    <row r="1492" spans="8:12">
      <c r="H1492" s="109"/>
      <c r="I1492" s="108"/>
      <c r="J1492" s="108"/>
      <c r="K1492" s="108"/>
      <c r="L1492" s="108"/>
    </row>
    <row r="1493" spans="8:12">
      <c r="H1493" s="109"/>
      <c r="I1493" s="108"/>
      <c r="J1493" s="108"/>
      <c r="K1493" s="108"/>
      <c r="L1493" s="108"/>
    </row>
    <row r="1494" spans="8:12">
      <c r="H1494" s="109"/>
      <c r="I1494" s="108"/>
      <c r="J1494" s="108"/>
      <c r="K1494" s="108"/>
      <c r="L1494" s="108"/>
    </row>
    <row r="1495" spans="8:12">
      <c r="H1495" s="109"/>
      <c r="I1495" s="108"/>
      <c r="J1495" s="108"/>
      <c r="K1495" s="108"/>
      <c r="L1495" s="108"/>
    </row>
    <row r="1496" spans="8:12">
      <c r="H1496" s="109"/>
      <c r="I1496" s="108"/>
      <c r="J1496" s="108"/>
      <c r="K1496" s="108"/>
      <c r="L1496" s="108"/>
    </row>
    <row r="1497" spans="8:12">
      <c r="H1497" s="109"/>
      <c r="I1497" s="108"/>
      <c r="J1497" s="108"/>
      <c r="K1497" s="108"/>
      <c r="L1497" s="108"/>
    </row>
    <row r="1498" spans="8:12">
      <c r="H1498" s="109"/>
      <c r="I1498" s="108"/>
      <c r="J1498" s="108"/>
      <c r="K1498" s="108"/>
      <c r="L1498" s="108"/>
    </row>
    <row r="1499" spans="8:12">
      <c r="H1499" s="109"/>
      <c r="I1499" s="108"/>
      <c r="J1499" s="108"/>
      <c r="K1499" s="108"/>
      <c r="L1499" s="108"/>
    </row>
    <row r="1500" spans="8:12">
      <c r="H1500" s="109"/>
      <c r="I1500" s="108"/>
      <c r="J1500" s="108"/>
      <c r="K1500" s="108"/>
      <c r="L1500" s="108"/>
    </row>
    <row r="1501" spans="8:12">
      <c r="H1501" s="109"/>
      <c r="I1501" s="108"/>
      <c r="J1501" s="108"/>
      <c r="K1501" s="108"/>
      <c r="L1501" s="108"/>
    </row>
    <row r="1502" spans="8:12">
      <c r="H1502" s="109"/>
      <c r="I1502" s="108"/>
      <c r="J1502" s="108"/>
      <c r="K1502" s="108"/>
      <c r="L1502" s="108"/>
    </row>
    <row r="1503" spans="8:12">
      <c r="H1503" s="109"/>
      <c r="I1503" s="108"/>
      <c r="J1503" s="108"/>
      <c r="K1503" s="108"/>
      <c r="L1503" s="108"/>
    </row>
    <row r="1504" spans="8:12">
      <c r="H1504" s="109"/>
      <c r="I1504" s="108"/>
      <c r="J1504" s="108"/>
      <c r="K1504" s="108"/>
      <c r="L1504" s="108"/>
    </row>
    <row r="1505" spans="8:12">
      <c r="H1505" s="109"/>
      <c r="I1505" s="108"/>
      <c r="J1505" s="108"/>
      <c r="K1505" s="108"/>
      <c r="L1505" s="108"/>
    </row>
    <row r="1506" spans="8:12">
      <c r="H1506" s="109"/>
      <c r="I1506" s="108"/>
      <c r="J1506" s="108"/>
      <c r="K1506" s="108"/>
      <c r="L1506" s="108"/>
    </row>
    <row r="1507" spans="8:12">
      <c r="H1507" s="109"/>
      <c r="I1507" s="108"/>
      <c r="J1507" s="108"/>
      <c r="K1507" s="108"/>
      <c r="L1507" s="108"/>
    </row>
    <row r="1508" spans="8:12">
      <c r="H1508" s="109"/>
      <c r="I1508" s="108"/>
      <c r="J1508" s="108"/>
      <c r="K1508" s="108"/>
      <c r="L1508" s="108"/>
    </row>
    <row r="1509" spans="8:12">
      <c r="H1509" s="109"/>
      <c r="I1509" s="108"/>
      <c r="J1509" s="108"/>
      <c r="K1509" s="108"/>
      <c r="L1509" s="108"/>
    </row>
    <row r="1510" spans="8:12">
      <c r="H1510" s="109"/>
      <c r="I1510" s="108"/>
      <c r="J1510" s="108"/>
      <c r="K1510" s="108"/>
      <c r="L1510" s="108"/>
    </row>
    <row r="1511" spans="8:12">
      <c r="H1511" s="109"/>
      <c r="I1511" s="108"/>
      <c r="J1511" s="108"/>
      <c r="K1511" s="108"/>
      <c r="L1511" s="108"/>
    </row>
    <row r="1512" spans="8:12">
      <c r="H1512" s="109"/>
      <c r="I1512" s="108"/>
      <c r="J1512" s="108"/>
      <c r="K1512" s="108"/>
      <c r="L1512" s="108"/>
    </row>
    <row r="1513" spans="8:12">
      <c r="H1513" s="109"/>
      <c r="I1513" s="108"/>
      <c r="J1513" s="108"/>
      <c r="K1513" s="108"/>
      <c r="L1513" s="108"/>
    </row>
    <row r="1514" spans="8:12">
      <c r="H1514" s="109"/>
      <c r="I1514" s="108"/>
      <c r="J1514" s="108"/>
      <c r="K1514" s="108"/>
      <c r="L1514" s="108"/>
    </row>
    <row r="1515" spans="8:12">
      <c r="H1515" s="109"/>
      <c r="I1515" s="108"/>
      <c r="J1515" s="108"/>
      <c r="K1515" s="108"/>
      <c r="L1515" s="108"/>
    </row>
    <row r="1516" spans="8:12">
      <c r="H1516" s="109"/>
      <c r="I1516" s="108"/>
      <c r="J1516" s="108"/>
      <c r="K1516" s="108"/>
      <c r="L1516" s="108"/>
    </row>
    <row r="1517" spans="8:12">
      <c r="H1517" s="109"/>
      <c r="I1517" s="108"/>
      <c r="J1517" s="108"/>
      <c r="K1517" s="108"/>
      <c r="L1517" s="108"/>
    </row>
    <row r="1518" spans="8:12">
      <c r="H1518" s="109"/>
      <c r="I1518" s="108"/>
      <c r="J1518" s="108"/>
      <c r="K1518" s="108"/>
      <c r="L1518" s="108"/>
    </row>
    <row r="1519" spans="8:12">
      <c r="H1519" s="109"/>
      <c r="I1519" s="108"/>
      <c r="J1519" s="108"/>
      <c r="K1519" s="108"/>
      <c r="L1519" s="108"/>
    </row>
    <row r="1520" spans="8:12">
      <c r="H1520" s="109"/>
      <c r="I1520" s="108"/>
      <c r="J1520" s="108"/>
      <c r="K1520" s="108"/>
      <c r="L1520" s="108"/>
    </row>
    <row r="1521" spans="8:12">
      <c r="H1521" s="109"/>
      <c r="I1521" s="108"/>
      <c r="J1521" s="108"/>
      <c r="K1521" s="108"/>
      <c r="L1521" s="108"/>
    </row>
    <row r="1522" spans="8:12">
      <c r="H1522" s="109"/>
      <c r="I1522" s="108"/>
      <c r="J1522" s="108"/>
      <c r="K1522" s="108"/>
      <c r="L1522" s="108"/>
    </row>
    <row r="1523" spans="8:12">
      <c r="H1523" s="109"/>
      <c r="I1523" s="108"/>
      <c r="J1523" s="108"/>
      <c r="K1523" s="108"/>
      <c r="L1523" s="108"/>
    </row>
    <row r="1524" spans="8:12">
      <c r="H1524" s="109"/>
      <c r="I1524" s="108"/>
      <c r="J1524" s="108"/>
      <c r="K1524" s="108"/>
      <c r="L1524" s="108"/>
    </row>
    <row r="1525" spans="8:12">
      <c r="H1525" s="109"/>
      <c r="I1525" s="108"/>
      <c r="J1525" s="108"/>
      <c r="K1525" s="108"/>
      <c r="L1525" s="108"/>
    </row>
    <row r="1526" spans="8:12">
      <c r="H1526" s="109"/>
      <c r="I1526" s="108"/>
      <c r="J1526" s="108"/>
      <c r="K1526" s="108"/>
      <c r="L1526" s="108"/>
    </row>
    <row r="1527" spans="8:12">
      <c r="H1527" s="109"/>
      <c r="I1527" s="108"/>
      <c r="J1527" s="108"/>
      <c r="K1527" s="108"/>
      <c r="L1527" s="108"/>
    </row>
    <row r="1528" spans="8:12">
      <c r="H1528" s="109"/>
      <c r="I1528" s="108"/>
      <c r="J1528" s="108"/>
      <c r="K1528" s="108"/>
      <c r="L1528" s="108"/>
    </row>
    <row r="1529" spans="8:12">
      <c r="H1529" s="109"/>
      <c r="I1529" s="108"/>
      <c r="J1529" s="108"/>
      <c r="K1529" s="108"/>
      <c r="L1529" s="108"/>
    </row>
    <row r="1530" spans="8:12">
      <c r="H1530" s="109"/>
      <c r="I1530" s="108"/>
      <c r="J1530" s="108"/>
      <c r="K1530" s="108"/>
      <c r="L1530" s="108"/>
    </row>
    <row r="1531" spans="8:12">
      <c r="H1531" s="109"/>
      <c r="I1531" s="108"/>
      <c r="J1531" s="108"/>
      <c r="K1531" s="108"/>
      <c r="L1531" s="108"/>
    </row>
    <row r="1532" spans="8:12">
      <c r="H1532" s="109"/>
      <c r="I1532" s="108"/>
      <c r="J1532" s="108"/>
      <c r="K1532" s="108"/>
      <c r="L1532" s="108"/>
    </row>
    <row r="1533" spans="8:12">
      <c r="H1533" s="109"/>
      <c r="I1533" s="108"/>
      <c r="J1533" s="108"/>
      <c r="K1533" s="108"/>
      <c r="L1533" s="108"/>
    </row>
    <row r="1534" spans="8:12">
      <c r="H1534" s="109"/>
      <c r="I1534" s="108"/>
      <c r="J1534" s="108"/>
      <c r="K1534" s="108"/>
      <c r="L1534" s="108"/>
    </row>
    <row r="1535" spans="8:12">
      <c r="H1535" s="109"/>
      <c r="I1535" s="108"/>
      <c r="J1535" s="108"/>
      <c r="K1535" s="108"/>
      <c r="L1535" s="108"/>
    </row>
    <row r="1536" spans="8:12">
      <c r="H1536" s="109"/>
      <c r="I1536" s="108"/>
      <c r="J1536" s="108"/>
      <c r="K1536" s="108"/>
      <c r="L1536" s="108"/>
    </row>
    <row r="1537" spans="8:12">
      <c r="H1537" s="109"/>
      <c r="I1537" s="108"/>
      <c r="J1537" s="108"/>
      <c r="K1537" s="108"/>
      <c r="L1537" s="108"/>
    </row>
    <row r="1538" spans="8:12">
      <c r="H1538" s="109"/>
      <c r="I1538" s="108"/>
      <c r="J1538" s="108"/>
      <c r="K1538" s="108"/>
      <c r="L1538" s="108"/>
    </row>
    <row r="1539" spans="8:12">
      <c r="H1539" s="109"/>
      <c r="I1539" s="108"/>
      <c r="J1539" s="108"/>
      <c r="K1539" s="108"/>
      <c r="L1539" s="108"/>
    </row>
    <row r="1540" spans="8:12">
      <c r="H1540" s="109"/>
      <c r="I1540" s="108"/>
      <c r="J1540" s="108"/>
      <c r="K1540" s="108"/>
      <c r="L1540" s="108"/>
    </row>
    <row r="1541" spans="8:12">
      <c r="H1541" s="109"/>
      <c r="I1541" s="108"/>
      <c r="J1541" s="108"/>
      <c r="K1541" s="108"/>
      <c r="L1541" s="108"/>
    </row>
    <row r="1542" spans="8:12">
      <c r="H1542" s="109"/>
      <c r="I1542" s="108"/>
      <c r="J1542" s="108"/>
      <c r="K1542" s="108"/>
      <c r="L1542" s="108"/>
    </row>
    <row r="1543" spans="8:12">
      <c r="H1543" s="109"/>
      <c r="I1543" s="108"/>
      <c r="J1543" s="108"/>
      <c r="K1543" s="108"/>
      <c r="L1543" s="108"/>
    </row>
    <row r="1544" spans="8:12">
      <c r="H1544" s="109"/>
      <c r="I1544" s="108"/>
      <c r="J1544" s="108"/>
      <c r="K1544" s="108"/>
      <c r="L1544" s="108"/>
    </row>
    <row r="1545" spans="8:12">
      <c r="H1545" s="109"/>
      <c r="I1545" s="108"/>
      <c r="J1545" s="108"/>
      <c r="K1545" s="108"/>
      <c r="L1545" s="108"/>
    </row>
    <row r="1546" spans="8:12">
      <c r="H1546" s="109"/>
      <c r="I1546" s="108"/>
      <c r="J1546" s="108"/>
      <c r="K1546" s="108"/>
      <c r="L1546" s="108"/>
    </row>
    <row r="1547" spans="8:12">
      <c r="H1547" s="109"/>
      <c r="I1547" s="108"/>
      <c r="J1547" s="108"/>
      <c r="K1547" s="108"/>
      <c r="L1547" s="108"/>
    </row>
    <row r="1548" spans="8:12">
      <c r="H1548" s="109"/>
      <c r="I1548" s="108"/>
      <c r="J1548" s="108"/>
      <c r="K1548" s="108"/>
      <c r="L1548" s="108"/>
    </row>
    <row r="1549" spans="8:12">
      <c r="H1549" s="109"/>
      <c r="I1549" s="108"/>
      <c r="J1549" s="108"/>
      <c r="K1549" s="108"/>
      <c r="L1549" s="108"/>
    </row>
    <row r="1550" spans="8:12">
      <c r="H1550" s="109"/>
      <c r="I1550" s="108"/>
      <c r="J1550" s="108"/>
      <c r="K1550" s="108"/>
      <c r="L1550" s="108"/>
    </row>
    <row r="1551" spans="8:12">
      <c r="H1551" s="109"/>
      <c r="I1551" s="108"/>
      <c r="J1551" s="108"/>
      <c r="K1551" s="108"/>
      <c r="L1551" s="108"/>
    </row>
    <row r="1552" spans="8:12">
      <c r="H1552" s="109"/>
      <c r="I1552" s="108"/>
      <c r="J1552" s="108"/>
      <c r="K1552" s="108"/>
      <c r="L1552" s="108"/>
    </row>
    <row r="1553" spans="8:12">
      <c r="H1553" s="109"/>
      <c r="I1553" s="108"/>
      <c r="J1553" s="108"/>
      <c r="K1553" s="108"/>
      <c r="L1553" s="108"/>
    </row>
    <row r="1554" spans="8:12">
      <c r="H1554" s="109"/>
      <c r="I1554" s="108"/>
      <c r="J1554" s="108"/>
      <c r="K1554" s="108"/>
      <c r="L1554" s="108"/>
    </row>
    <row r="1555" spans="8:12">
      <c r="H1555" s="109"/>
      <c r="I1555" s="108"/>
      <c r="J1555" s="108"/>
      <c r="K1555" s="108"/>
      <c r="L1555" s="108"/>
    </row>
    <row r="1556" spans="8:12">
      <c r="H1556" s="109"/>
      <c r="I1556" s="108"/>
      <c r="J1556" s="108"/>
      <c r="K1556" s="108"/>
      <c r="L1556" s="108"/>
    </row>
    <row r="1557" spans="8:12">
      <c r="H1557" s="109"/>
      <c r="I1557" s="108"/>
      <c r="J1557" s="108"/>
      <c r="K1557" s="108"/>
      <c r="L1557" s="108"/>
    </row>
    <row r="1558" spans="8:12">
      <c r="H1558" s="109"/>
      <c r="I1558" s="108"/>
      <c r="J1558" s="108"/>
      <c r="K1558" s="108"/>
      <c r="L1558" s="108"/>
    </row>
    <row r="1559" spans="8:12">
      <c r="H1559" s="109"/>
      <c r="I1559" s="108"/>
      <c r="J1559" s="108"/>
      <c r="K1559" s="108"/>
      <c r="L1559" s="108"/>
    </row>
    <row r="1560" spans="8:12">
      <c r="H1560" s="109"/>
      <c r="I1560" s="108"/>
      <c r="J1560" s="108"/>
      <c r="K1560" s="108"/>
      <c r="L1560" s="108"/>
    </row>
    <row r="1561" spans="8:12">
      <c r="H1561" s="109"/>
      <c r="I1561" s="108"/>
      <c r="J1561" s="108"/>
      <c r="K1561" s="108"/>
      <c r="L1561" s="108"/>
    </row>
    <row r="1562" spans="8:12">
      <c r="H1562" s="109"/>
      <c r="I1562" s="108"/>
      <c r="J1562" s="108"/>
      <c r="K1562" s="108"/>
      <c r="L1562" s="108"/>
    </row>
    <row r="1563" spans="8:12">
      <c r="H1563" s="109"/>
      <c r="I1563" s="108"/>
      <c r="J1563" s="108"/>
      <c r="K1563" s="108"/>
      <c r="L1563" s="108"/>
    </row>
    <row r="1564" spans="8:12">
      <c r="H1564" s="109"/>
      <c r="I1564" s="108"/>
      <c r="J1564" s="108"/>
      <c r="K1564" s="108"/>
      <c r="L1564" s="108"/>
    </row>
    <row r="1565" spans="8:12">
      <c r="H1565" s="109"/>
      <c r="I1565" s="108"/>
      <c r="J1565" s="108"/>
      <c r="K1565" s="108"/>
      <c r="L1565" s="108"/>
    </row>
    <row r="1566" spans="8:12">
      <c r="H1566" s="109"/>
      <c r="I1566" s="108"/>
      <c r="J1566" s="108"/>
      <c r="K1566" s="108"/>
      <c r="L1566" s="108"/>
    </row>
    <row r="1567" spans="8:12">
      <c r="H1567" s="109"/>
      <c r="I1567" s="108"/>
      <c r="J1567" s="108"/>
      <c r="K1567" s="108"/>
      <c r="L1567" s="108"/>
    </row>
    <row r="1568" spans="8:12">
      <c r="H1568" s="109"/>
      <c r="I1568" s="108"/>
      <c r="J1568" s="108"/>
      <c r="K1568" s="108"/>
      <c r="L1568" s="108"/>
    </row>
    <row r="1569" spans="8:12">
      <c r="H1569" s="109"/>
      <c r="I1569" s="108"/>
      <c r="J1569" s="108"/>
      <c r="K1569" s="108"/>
      <c r="L1569" s="108"/>
    </row>
    <row r="1570" spans="8:12">
      <c r="H1570" s="109"/>
      <c r="I1570" s="108"/>
      <c r="J1570" s="108"/>
      <c r="K1570" s="108"/>
      <c r="L1570" s="108"/>
    </row>
    <row r="1571" spans="8:12">
      <c r="H1571" s="109"/>
      <c r="I1571" s="108"/>
      <c r="J1571" s="108"/>
      <c r="K1571" s="108"/>
      <c r="L1571" s="108"/>
    </row>
    <row r="1572" spans="8:12">
      <c r="H1572" s="109"/>
      <c r="I1572" s="108"/>
      <c r="J1572" s="108"/>
      <c r="K1572" s="108"/>
      <c r="L1572" s="108"/>
    </row>
    <row r="1573" spans="8:12">
      <c r="H1573" s="109"/>
      <c r="I1573" s="108"/>
      <c r="J1573" s="108"/>
      <c r="K1573" s="108"/>
      <c r="L1573" s="108"/>
    </row>
    <row r="1574" spans="8:12">
      <c r="H1574" s="109"/>
      <c r="I1574" s="108"/>
      <c r="J1574" s="108"/>
      <c r="K1574" s="108"/>
      <c r="L1574" s="108"/>
    </row>
    <row r="1575" spans="8:12">
      <c r="H1575" s="109"/>
      <c r="I1575" s="108"/>
      <c r="J1575" s="108"/>
      <c r="K1575" s="108"/>
      <c r="L1575" s="108"/>
    </row>
    <row r="1576" spans="8:12">
      <c r="H1576" s="109"/>
      <c r="I1576" s="108"/>
      <c r="J1576" s="108"/>
      <c r="K1576" s="108"/>
      <c r="L1576" s="108"/>
    </row>
    <row r="1577" spans="8:12">
      <c r="H1577" s="109"/>
      <c r="I1577" s="108"/>
      <c r="J1577" s="108"/>
      <c r="K1577" s="108"/>
      <c r="L1577" s="108"/>
    </row>
    <row r="1578" spans="8:12">
      <c r="H1578" s="109"/>
      <c r="I1578" s="108"/>
      <c r="J1578" s="108"/>
      <c r="K1578" s="108"/>
      <c r="L1578" s="108"/>
    </row>
    <row r="1579" spans="8:12">
      <c r="H1579" s="109"/>
      <c r="I1579" s="108"/>
      <c r="J1579" s="108"/>
      <c r="K1579" s="108"/>
      <c r="L1579" s="108"/>
    </row>
    <row r="1580" spans="8:12">
      <c r="H1580" s="109"/>
      <c r="I1580" s="108"/>
      <c r="J1580" s="108"/>
      <c r="K1580" s="108"/>
      <c r="L1580" s="108"/>
    </row>
    <row r="1581" spans="8:12">
      <c r="H1581" s="109"/>
      <c r="I1581" s="108"/>
      <c r="J1581" s="108"/>
      <c r="K1581" s="108"/>
      <c r="L1581" s="108"/>
    </row>
    <row r="1582" spans="8:12">
      <c r="H1582" s="109"/>
      <c r="I1582" s="108"/>
      <c r="J1582" s="108"/>
      <c r="K1582" s="108"/>
      <c r="L1582" s="108"/>
    </row>
    <row r="1583" spans="8:12">
      <c r="H1583" s="109"/>
      <c r="I1583" s="108"/>
      <c r="J1583" s="108"/>
      <c r="K1583" s="108"/>
      <c r="L1583" s="108"/>
    </row>
    <row r="1584" spans="8:12">
      <c r="H1584" s="109"/>
      <c r="I1584" s="108"/>
      <c r="J1584" s="108"/>
      <c r="K1584" s="108"/>
      <c r="L1584" s="108"/>
    </row>
    <row r="1585" spans="8:12">
      <c r="H1585" s="109"/>
      <c r="I1585" s="108"/>
      <c r="J1585" s="108"/>
      <c r="K1585" s="108"/>
      <c r="L1585" s="108"/>
    </row>
    <row r="1586" spans="8:12">
      <c r="H1586" s="109"/>
      <c r="I1586" s="108"/>
      <c r="J1586" s="108"/>
      <c r="K1586" s="108"/>
      <c r="L1586" s="108"/>
    </row>
    <row r="1587" spans="8:12">
      <c r="H1587" s="109"/>
      <c r="I1587" s="108"/>
      <c r="J1587" s="108"/>
      <c r="K1587" s="108"/>
      <c r="L1587" s="108"/>
    </row>
    <row r="1588" spans="8:12">
      <c r="H1588" s="109"/>
      <c r="I1588" s="108"/>
      <c r="J1588" s="108"/>
      <c r="K1588" s="108"/>
      <c r="L1588" s="108"/>
    </row>
    <row r="1589" spans="8:12">
      <c r="H1589" s="109"/>
      <c r="I1589" s="108"/>
      <c r="J1589" s="108"/>
      <c r="K1589" s="108"/>
      <c r="L1589" s="108"/>
    </row>
    <row r="1590" spans="8:12">
      <c r="H1590" s="109"/>
      <c r="I1590" s="108"/>
      <c r="J1590" s="108"/>
      <c r="K1590" s="108"/>
      <c r="L1590" s="108"/>
    </row>
    <row r="1591" spans="8:12">
      <c r="H1591" s="109"/>
      <c r="I1591" s="108"/>
      <c r="J1591" s="108"/>
      <c r="K1591" s="108"/>
      <c r="L1591" s="108"/>
    </row>
    <row r="1592" spans="8:12">
      <c r="H1592" s="109"/>
      <c r="I1592" s="108"/>
      <c r="J1592" s="108"/>
      <c r="K1592" s="108"/>
      <c r="L1592" s="108"/>
    </row>
    <row r="1593" spans="8:12">
      <c r="H1593" s="109"/>
      <c r="I1593" s="108"/>
      <c r="J1593" s="108"/>
      <c r="K1593" s="108"/>
      <c r="L1593" s="108"/>
    </row>
    <row r="1594" spans="8:12">
      <c r="H1594" s="109"/>
      <c r="I1594" s="108"/>
      <c r="J1594" s="108"/>
      <c r="K1594" s="108"/>
      <c r="L1594" s="108"/>
    </row>
    <row r="1595" spans="8:12">
      <c r="H1595" s="109"/>
      <c r="I1595" s="108"/>
      <c r="J1595" s="108"/>
      <c r="K1595" s="108"/>
      <c r="L1595" s="108"/>
    </row>
    <row r="1596" spans="8:12">
      <c r="H1596" s="109"/>
      <c r="I1596" s="108"/>
      <c r="J1596" s="108"/>
      <c r="K1596" s="108"/>
      <c r="L1596" s="108"/>
    </row>
    <row r="1597" spans="8:12">
      <c r="H1597" s="109"/>
      <c r="I1597" s="108"/>
      <c r="J1597" s="108"/>
      <c r="K1597" s="108"/>
      <c r="L1597" s="108"/>
    </row>
    <row r="1598" spans="8:12">
      <c r="H1598" s="109"/>
      <c r="I1598" s="108"/>
      <c r="J1598" s="108"/>
      <c r="K1598" s="108"/>
      <c r="L1598" s="108"/>
    </row>
    <row r="1599" spans="8:12">
      <c r="H1599" s="109"/>
      <c r="I1599" s="108"/>
      <c r="J1599" s="108"/>
      <c r="K1599" s="108"/>
      <c r="L1599" s="108"/>
    </row>
    <row r="1600" spans="8:12">
      <c r="H1600" s="109"/>
      <c r="I1600" s="108"/>
      <c r="J1600" s="108"/>
      <c r="K1600" s="108"/>
      <c r="L1600" s="108"/>
    </row>
    <row r="1601" spans="8:12">
      <c r="H1601" s="109"/>
      <c r="I1601" s="108"/>
      <c r="J1601" s="108"/>
      <c r="K1601" s="108"/>
      <c r="L1601" s="108"/>
    </row>
    <row r="1602" spans="8:12">
      <c r="H1602" s="109"/>
      <c r="I1602" s="108"/>
      <c r="J1602" s="108"/>
      <c r="K1602" s="108"/>
      <c r="L1602" s="108"/>
    </row>
    <row r="1603" spans="8:12">
      <c r="H1603" s="109"/>
      <c r="I1603" s="108"/>
      <c r="J1603" s="108"/>
      <c r="K1603" s="108"/>
      <c r="L1603" s="108"/>
    </row>
    <row r="1604" spans="8:12">
      <c r="H1604" s="109"/>
      <c r="I1604" s="108"/>
      <c r="J1604" s="108"/>
      <c r="K1604" s="108"/>
      <c r="L1604" s="108"/>
    </row>
    <row r="1605" spans="8:12">
      <c r="H1605" s="109"/>
      <c r="I1605" s="108"/>
      <c r="J1605" s="108"/>
      <c r="K1605" s="108"/>
      <c r="L1605" s="108"/>
    </row>
    <row r="1606" spans="8:12">
      <c r="H1606" s="109"/>
      <c r="I1606" s="108"/>
      <c r="J1606" s="108"/>
      <c r="K1606" s="108"/>
      <c r="L1606" s="108"/>
    </row>
    <row r="1607" spans="8:12">
      <c r="H1607" s="109"/>
      <c r="I1607" s="108"/>
      <c r="J1607" s="108"/>
      <c r="K1607" s="108"/>
      <c r="L1607" s="108"/>
    </row>
    <row r="1608" spans="8:12">
      <c r="H1608" s="109"/>
      <c r="I1608" s="108"/>
      <c r="J1608" s="108"/>
      <c r="K1608" s="108"/>
      <c r="L1608" s="108"/>
    </row>
    <row r="1609" spans="8:12">
      <c r="H1609" s="109"/>
      <c r="I1609" s="108"/>
      <c r="J1609" s="108"/>
      <c r="K1609" s="108"/>
      <c r="L1609" s="108"/>
    </row>
    <row r="1610" spans="8:12">
      <c r="H1610" s="109"/>
      <c r="I1610" s="108"/>
      <c r="J1610" s="108"/>
      <c r="K1610" s="108"/>
      <c r="L1610" s="108"/>
    </row>
    <row r="1611" spans="8:12">
      <c r="H1611" s="109"/>
      <c r="I1611" s="108"/>
      <c r="J1611" s="108"/>
      <c r="K1611" s="108"/>
      <c r="L1611" s="108"/>
    </row>
    <row r="1612" spans="8:12">
      <c r="H1612" s="109"/>
      <c r="I1612" s="108"/>
      <c r="J1612" s="108"/>
      <c r="K1612" s="108"/>
      <c r="L1612" s="108"/>
    </row>
    <row r="1613" spans="8:12">
      <c r="H1613" s="109"/>
      <c r="I1613" s="108"/>
      <c r="J1613" s="108"/>
      <c r="K1613" s="108"/>
      <c r="L1613" s="108"/>
    </row>
    <row r="1614" spans="8:12">
      <c r="H1614" s="109"/>
      <c r="I1614" s="108"/>
      <c r="J1614" s="108"/>
      <c r="K1614" s="108"/>
      <c r="L1614" s="108"/>
    </row>
    <row r="1615" spans="8:12">
      <c r="H1615" s="109"/>
      <c r="I1615" s="108"/>
      <c r="J1615" s="108"/>
      <c r="K1615" s="108"/>
      <c r="L1615" s="108"/>
    </row>
    <row r="1616" spans="8:12">
      <c r="H1616" s="109"/>
      <c r="I1616" s="108"/>
      <c r="J1616" s="108"/>
      <c r="K1616" s="108"/>
      <c r="L1616" s="108"/>
    </row>
    <row r="1617" spans="8:12">
      <c r="H1617" s="109"/>
      <c r="I1617" s="108"/>
      <c r="J1617" s="108"/>
      <c r="K1617" s="108"/>
      <c r="L1617" s="108"/>
    </row>
    <row r="1618" spans="8:12">
      <c r="H1618" s="109"/>
      <c r="I1618" s="108"/>
      <c r="J1618" s="108"/>
      <c r="K1618" s="108"/>
      <c r="L1618" s="108"/>
    </row>
    <row r="1619" spans="8:12">
      <c r="H1619" s="109"/>
      <c r="I1619" s="108"/>
      <c r="J1619" s="108"/>
      <c r="K1619" s="108"/>
      <c r="L1619" s="108"/>
    </row>
    <row r="1620" spans="8:12">
      <c r="H1620" s="109"/>
      <c r="I1620" s="108"/>
      <c r="J1620" s="108"/>
      <c r="K1620" s="108"/>
      <c r="L1620" s="108"/>
    </row>
    <row r="1621" spans="8:12">
      <c r="H1621" s="109"/>
      <c r="I1621" s="108"/>
      <c r="J1621" s="108"/>
      <c r="K1621" s="108"/>
      <c r="L1621" s="108"/>
    </row>
    <row r="1622" spans="8:12">
      <c r="H1622" s="109"/>
      <c r="I1622" s="108"/>
      <c r="J1622" s="108"/>
      <c r="K1622" s="108"/>
      <c r="L1622" s="108"/>
    </row>
    <row r="1623" spans="8:12">
      <c r="H1623" s="109"/>
      <c r="I1623" s="108"/>
      <c r="J1623" s="108"/>
      <c r="K1623" s="108"/>
      <c r="L1623" s="108"/>
    </row>
    <row r="1624" spans="8:12">
      <c r="H1624" s="109"/>
      <c r="I1624" s="108"/>
      <c r="J1624" s="108"/>
      <c r="K1624" s="108"/>
      <c r="L1624" s="108"/>
    </row>
    <row r="1625" spans="8:12">
      <c r="H1625" s="109"/>
      <c r="I1625" s="108"/>
      <c r="J1625" s="108"/>
      <c r="K1625" s="108"/>
      <c r="L1625" s="108"/>
    </row>
    <row r="1626" spans="8:12">
      <c r="H1626" s="109"/>
      <c r="I1626" s="108"/>
      <c r="J1626" s="108"/>
      <c r="K1626" s="108"/>
      <c r="L1626" s="108"/>
    </row>
    <row r="1627" spans="8:12">
      <c r="H1627" s="109"/>
      <c r="I1627" s="108"/>
      <c r="J1627" s="108"/>
      <c r="K1627" s="108"/>
      <c r="L1627" s="108"/>
    </row>
    <row r="1628" spans="8:12">
      <c r="H1628" s="109"/>
      <c r="I1628" s="108"/>
      <c r="J1628" s="108"/>
      <c r="K1628" s="108"/>
      <c r="L1628" s="108"/>
    </row>
    <row r="1629" spans="8:12">
      <c r="H1629" s="109"/>
      <c r="I1629" s="108"/>
      <c r="J1629" s="108"/>
      <c r="K1629" s="108"/>
      <c r="L1629" s="108"/>
    </row>
    <row r="1630" spans="8:12">
      <c r="H1630" s="109"/>
      <c r="I1630" s="108"/>
      <c r="J1630" s="108"/>
      <c r="K1630" s="108"/>
      <c r="L1630" s="108"/>
    </row>
    <row r="1631" spans="8:12">
      <c r="H1631" s="109"/>
      <c r="I1631" s="108"/>
      <c r="J1631" s="108"/>
      <c r="K1631" s="108"/>
      <c r="L1631" s="108"/>
    </row>
    <row r="1632" spans="8:12">
      <c r="H1632" s="109"/>
      <c r="I1632" s="108"/>
      <c r="J1632" s="108"/>
      <c r="K1632" s="108"/>
      <c r="L1632" s="108"/>
    </row>
    <row r="1633" spans="8:12">
      <c r="H1633" s="109"/>
      <c r="I1633" s="108"/>
      <c r="J1633" s="108"/>
      <c r="K1633" s="108"/>
      <c r="L1633" s="108"/>
    </row>
    <row r="1634" spans="8:12">
      <c r="H1634" s="109"/>
      <c r="I1634" s="108"/>
      <c r="J1634" s="108"/>
      <c r="K1634" s="108"/>
      <c r="L1634" s="108"/>
    </row>
    <row r="1635" spans="8:12">
      <c r="H1635" s="109"/>
      <c r="I1635" s="108"/>
      <c r="J1635" s="108"/>
      <c r="K1635" s="108"/>
      <c r="L1635" s="108"/>
    </row>
    <row r="1636" spans="8:12">
      <c r="H1636" s="109"/>
      <c r="I1636" s="108"/>
      <c r="J1636" s="108"/>
      <c r="K1636" s="108"/>
      <c r="L1636" s="108"/>
    </row>
    <row r="1637" spans="8:12">
      <c r="H1637" s="109"/>
      <c r="I1637" s="108"/>
      <c r="J1637" s="108"/>
      <c r="K1637" s="108"/>
      <c r="L1637" s="108"/>
    </row>
    <row r="1638" spans="8:12">
      <c r="H1638" s="109"/>
      <c r="I1638" s="108"/>
      <c r="J1638" s="108"/>
      <c r="K1638" s="108"/>
      <c r="L1638" s="108"/>
    </row>
    <row r="1639" spans="8:12">
      <c r="H1639" s="109"/>
      <c r="I1639" s="108"/>
      <c r="J1639" s="108"/>
      <c r="K1639" s="108"/>
      <c r="L1639" s="108"/>
    </row>
    <row r="1640" spans="8:12">
      <c r="H1640" s="109"/>
      <c r="I1640" s="108"/>
      <c r="J1640" s="108"/>
      <c r="K1640" s="108"/>
      <c r="L1640" s="108"/>
    </row>
    <row r="1641" spans="8:12">
      <c r="H1641" s="109"/>
      <c r="I1641" s="108"/>
      <c r="J1641" s="108"/>
      <c r="K1641" s="108"/>
      <c r="L1641" s="108"/>
    </row>
    <row r="1642" spans="8:12">
      <c r="H1642" s="109"/>
      <c r="I1642" s="108"/>
      <c r="J1642" s="108"/>
      <c r="K1642" s="108"/>
      <c r="L1642" s="108"/>
    </row>
    <row r="1643" spans="8:12">
      <c r="H1643" s="109"/>
      <c r="I1643" s="108"/>
      <c r="J1643" s="108"/>
      <c r="K1643" s="108"/>
      <c r="L1643" s="108"/>
    </row>
    <row r="1644" spans="8:12">
      <c r="H1644" s="109"/>
      <c r="I1644" s="108"/>
      <c r="J1644" s="108"/>
      <c r="K1644" s="108"/>
      <c r="L1644" s="108"/>
    </row>
    <row r="1645" spans="8:12">
      <c r="H1645" s="109"/>
      <c r="I1645" s="108"/>
      <c r="J1645" s="108"/>
      <c r="K1645" s="108"/>
      <c r="L1645" s="108"/>
    </row>
    <row r="1646" spans="8:12">
      <c r="H1646" s="109"/>
      <c r="I1646" s="108"/>
      <c r="J1646" s="108"/>
      <c r="K1646" s="108"/>
      <c r="L1646" s="108"/>
    </row>
    <row r="1647" spans="8:12">
      <c r="H1647" s="109"/>
      <c r="I1647" s="108"/>
      <c r="J1647" s="108"/>
      <c r="K1647" s="108"/>
      <c r="L1647" s="108"/>
    </row>
    <row r="1648" spans="8:12">
      <c r="H1648" s="109"/>
      <c r="I1648" s="108"/>
      <c r="J1648" s="108"/>
      <c r="K1648" s="108"/>
      <c r="L1648" s="108"/>
    </row>
    <row r="1649" spans="8:12">
      <c r="H1649" s="109"/>
      <c r="I1649" s="108"/>
      <c r="J1649" s="108"/>
      <c r="K1649" s="108"/>
      <c r="L1649" s="108"/>
    </row>
    <row r="1650" spans="8:12">
      <c r="H1650" s="109"/>
      <c r="I1650" s="108"/>
      <c r="J1650" s="108"/>
      <c r="K1650" s="108"/>
      <c r="L1650" s="108"/>
    </row>
    <row r="1651" spans="8:12">
      <c r="H1651" s="109"/>
      <c r="I1651" s="108"/>
      <c r="J1651" s="108"/>
      <c r="K1651" s="108"/>
      <c r="L1651" s="108"/>
    </row>
    <row r="1652" spans="8:12">
      <c r="H1652" s="109"/>
      <c r="I1652" s="108"/>
      <c r="J1652" s="108"/>
      <c r="K1652" s="108"/>
      <c r="L1652" s="108"/>
    </row>
    <row r="1653" spans="8:12">
      <c r="H1653" s="109"/>
      <c r="I1653" s="108"/>
      <c r="J1653" s="108"/>
      <c r="K1653" s="108"/>
      <c r="L1653" s="108"/>
    </row>
    <row r="1654" spans="8:12">
      <c r="H1654" s="109"/>
      <c r="I1654" s="108"/>
      <c r="J1654" s="108"/>
      <c r="K1654" s="108"/>
      <c r="L1654" s="108"/>
    </row>
    <row r="1655" spans="8:12">
      <c r="H1655" s="109"/>
      <c r="I1655" s="108"/>
      <c r="J1655" s="108"/>
      <c r="K1655" s="108"/>
      <c r="L1655" s="108"/>
    </row>
    <row r="1656" spans="8:12">
      <c r="H1656" s="109"/>
      <c r="I1656" s="108"/>
      <c r="J1656" s="108"/>
      <c r="K1656" s="108"/>
      <c r="L1656" s="108"/>
    </row>
    <row r="1657" spans="8:12">
      <c r="H1657" s="109"/>
      <c r="I1657" s="108"/>
      <c r="J1657" s="108"/>
      <c r="K1657" s="108"/>
      <c r="L1657" s="108"/>
    </row>
    <row r="1658" spans="8:12">
      <c r="H1658" s="109"/>
      <c r="I1658" s="108"/>
      <c r="J1658" s="108"/>
      <c r="K1658" s="108"/>
      <c r="L1658" s="108"/>
    </row>
    <row r="1659" spans="8:12">
      <c r="H1659" s="109"/>
      <c r="I1659" s="108"/>
      <c r="J1659" s="108"/>
      <c r="K1659" s="108"/>
      <c r="L1659" s="108"/>
    </row>
    <row r="1660" spans="8:12">
      <c r="H1660" s="109"/>
      <c r="I1660" s="108"/>
      <c r="J1660" s="108"/>
      <c r="K1660" s="108"/>
      <c r="L1660" s="108"/>
    </row>
    <row r="1661" spans="8:12">
      <c r="H1661" s="109"/>
      <c r="I1661" s="108"/>
      <c r="J1661" s="108"/>
      <c r="K1661" s="108"/>
      <c r="L1661" s="108"/>
    </row>
    <row r="1662" spans="8:12">
      <c r="H1662" s="109"/>
      <c r="I1662" s="108"/>
      <c r="J1662" s="108"/>
      <c r="K1662" s="108"/>
      <c r="L1662" s="108"/>
    </row>
    <row r="1663" spans="8:12">
      <c r="H1663" s="109"/>
      <c r="I1663" s="108"/>
      <c r="J1663" s="108"/>
      <c r="K1663" s="108"/>
      <c r="L1663" s="108"/>
    </row>
    <row r="1664" spans="8:12">
      <c r="H1664" s="109"/>
      <c r="I1664" s="108"/>
      <c r="J1664" s="108"/>
      <c r="K1664" s="108"/>
      <c r="L1664" s="108"/>
    </row>
    <row r="1665" spans="8:12">
      <c r="H1665" s="109"/>
      <c r="I1665" s="108"/>
      <c r="J1665" s="108"/>
      <c r="K1665" s="108"/>
      <c r="L1665" s="108"/>
    </row>
    <row r="1666" spans="8:12">
      <c r="H1666" s="109"/>
      <c r="I1666" s="108"/>
      <c r="J1666" s="108"/>
      <c r="K1666" s="108"/>
      <c r="L1666" s="108"/>
    </row>
    <row r="1667" spans="8:12">
      <c r="H1667" s="109"/>
      <c r="I1667" s="108"/>
      <c r="J1667" s="108"/>
      <c r="K1667" s="108"/>
      <c r="L1667" s="108"/>
    </row>
    <row r="1668" spans="8:12">
      <c r="H1668" s="109"/>
      <c r="I1668" s="108"/>
      <c r="J1668" s="108"/>
      <c r="K1668" s="108"/>
      <c r="L1668" s="108"/>
    </row>
    <row r="1669" spans="8:12">
      <c r="H1669" s="109"/>
      <c r="I1669" s="108"/>
      <c r="J1669" s="108"/>
      <c r="K1669" s="108"/>
      <c r="L1669" s="108"/>
    </row>
    <row r="1670" spans="8:12">
      <c r="H1670" s="109"/>
      <c r="I1670" s="108"/>
      <c r="J1670" s="108"/>
      <c r="K1670" s="108"/>
      <c r="L1670" s="108"/>
    </row>
    <row r="1671" spans="8:12">
      <c r="H1671" s="109"/>
      <c r="I1671" s="108"/>
      <c r="J1671" s="108"/>
      <c r="K1671" s="108"/>
      <c r="L1671" s="108"/>
    </row>
    <row r="1672" spans="8:12">
      <c r="H1672" s="109"/>
      <c r="I1672" s="108"/>
      <c r="J1672" s="108"/>
      <c r="K1672" s="108"/>
      <c r="L1672" s="108"/>
    </row>
    <row r="1673" spans="8:12">
      <c r="H1673" s="109"/>
      <c r="I1673" s="108"/>
      <c r="J1673" s="108"/>
      <c r="K1673" s="108"/>
      <c r="L1673" s="108"/>
    </row>
    <row r="1674" spans="8:12">
      <c r="H1674" s="109"/>
      <c r="I1674" s="108"/>
      <c r="J1674" s="108"/>
      <c r="K1674" s="108"/>
      <c r="L1674" s="108"/>
    </row>
    <row r="1675" spans="8:12">
      <c r="H1675" s="109"/>
      <c r="I1675" s="108"/>
      <c r="J1675" s="108"/>
      <c r="K1675" s="108"/>
      <c r="L1675" s="108"/>
    </row>
    <row r="1676" spans="8:12">
      <c r="H1676" s="109"/>
      <c r="I1676" s="108"/>
      <c r="J1676" s="108"/>
      <c r="K1676" s="108"/>
      <c r="L1676" s="108"/>
    </row>
    <row r="1677" spans="8:12">
      <c r="H1677" s="109"/>
      <c r="I1677" s="108"/>
      <c r="J1677" s="108"/>
      <c r="K1677" s="108"/>
      <c r="L1677" s="108"/>
    </row>
    <row r="1678" spans="8:12">
      <c r="H1678" s="109"/>
      <c r="I1678" s="108"/>
      <c r="J1678" s="108"/>
      <c r="K1678" s="108"/>
      <c r="L1678" s="108"/>
    </row>
    <row r="1679" spans="8:12">
      <c r="H1679" s="109"/>
      <c r="I1679" s="108"/>
      <c r="J1679" s="108"/>
      <c r="K1679" s="108"/>
      <c r="L1679" s="108"/>
    </row>
    <row r="1680" spans="8:12">
      <c r="H1680" s="109"/>
      <c r="I1680" s="108"/>
      <c r="J1680" s="108"/>
      <c r="K1680" s="108"/>
      <c r="L1680" s="108"/>
    </row>
    <row r="1681" spans="8:12">
      <c r="H1681" s="109"/>
      <c r="I1681" s="108"/>
      <c r="J1681" s="108"/>
      <c r="K1681" s="108"/>
      <c r="L1681" s="108"/>
    </row>
    <row r="1682" spans="8:12">
      <c r="H1682" s="109"/>
      <c r="I1682" s="108"/>
      <c r="J1682" s="108"/>
      <c r="K1682" s="108"/>
      <c r="L1682" s="108"/>
    </row>
    <row r="1683" spans="8:12">
      <c r="H1683" s="109"/>
      <c r="I1683" s="108"/>
      <c r="J1683" s="108"/>
      <c r="K1683" s="108"/>
      <c r="L1683" s="108"/>
    </row>
    <row r="1684" spans="8:12">
      <c r="H1684" s="109"/>
      <c r="I1684" s="108"/>
      <c r="J1684" s="108"/>
      <c r="K1684" s="108"/>
      <c r="L1684" s="108"/>
    </row>
    <row r="1685" spans="8:12">
      <c r="H1685" s="109"/>
      <c r="I1685" s="108"/>
      <c r="J1685" s="108"/>
      <c r="K1685" s="108"/>
      <c r="L1685" s="108"/>
    </row>
    <row r="1686" spans="8:12">
      <c r="H1686" s="109"/>
      <c r="I1686" s="108"/>
      <c r="J1686" s="108"/>
      <c r="K1686" s="108"/>
      <c r="L1686" s="108"/>
    </row>
    <row r="1687" spans="8:12">
      <c r="H1687" s="109"/>
      <c r="I1687" s="108"/>
      <c r="J1687" s="108"/>
      <c r="K1687" s="108"/>
      <c r="L1687" s="108"/>
    </row>
    <row r="1688" spans="8:12">
      <c r="H1688" s="109"/>
      <c r="I1688" s="108"/>
      <c r="J1688" s="108"/>
      <c r="K1688" s="108"/>
      <c r="L1688" s="108"/>
    </row>
    <row r="1689" spans="8:12">
      <c r="H1689" s="109"/>
      <c r="I1689" s="108"/>
      <c r="J1689" s="108"/>
      <c r="K1689" s="108"/>
      <c r="L1689" s="108"/>
    </row>
    <row r="1690" spans="8:12">
      <c r="H1690" s="109"/>
      <c r="I1690" s="108"/>
      <c r="J1690" s="108"/>
      <c r="K1690" s="108"/>
      <c r="L1690" s="108"/>
    </row>
    <row r="1691" spans="8:12">
      <c r="H1691" s="109"/>
      <c r="I1691" s="108"/>
      <c r="J1691" s="108"/>
      <c r="K1691" s="108"/>
      <c r="L1691" s="108"/>
    </row>
    <row r="1692" spans="8:12">
      <c r="H1692" s="109"/>
      <c r="I1692" s="108"/>
      <c r="J1692" s="108"/>
      <c r="K1692" s="108"/>
      <c r="L1692" s="108"/>
    </row>
    <row r="1693" spans="8:12">
      <c r="H1693" s="109"/>
      <c r="I1693" s="108"/>
      <c r="J1693" s="108"/>
      <c r="K1693" s="108"/>
      <c r="L1693" s="108"/>
    </row>
    <row r="1694" spans="8:12">
      <c r="H1694" s="109"/>
      <c r="I1694" s="108"/>
      <c r="J1694" s="108"/>
      <c r="K1694" s="108"/>
      <c r="L1694" s="108"/>
    </row>
    <row r="1695" spans="8:12">
      <c r="H1695" s="109"/>
      <c r="I1695" s="108"/>
      <c r="J1695" s="108"/>
      <c r="K1695" s="108"/>
      <c r="L1695" s="108"/>
    </row>
    <row r="1696" spans="8:12">
      <c r="H1696" s="109"/>
      <c r="I1696" s="108"/>
      <c r="J1696" s="108"/>
      <c r="K1696" s="108"/>
      <c r="L1696" s="108"/>
    </row>
    <row r="1697" spans="8:12">
      <c r="H1697" s="109"/>
      <c r="I1697" s="108"/>
      <c r="J1697" s="108"/>
      <c r="K1697" s="108"/>
      <c r="L1697" s="108"/>
    </row>
    <row r="1698" spans="8:12">
      <c r="H1698" s="109"/>
      <c r="I1698" s="108"/>
      <c r="J1698" s="108"/>
      <c r="K1698" s="108"/>
      <c r="L1698" s="108"/>
    </row>
    <row r="1699" spans="8:12">
      <c r="H1699" s="109"/>
      <c r="I1699" s="108"/>
      <c r="J1699" s="108"/>
      <c r="K1699" s="108"/>
      <c r="L1699" s="108"/>
    </row>
    <row r="1700" spans="8:12">
      <c r="H1700" s="109"/>
      <c r="I1700" s="108"/>
      <c r="J1700" s="108"/>
      <c r="K1700" s="108"/>
      <c r="L1700" s="108"/>
    </row>
    <row r="1701" spans="8:12">
      <c r="H1701" s="109"/>
      <c r="I1701" s="108"/>
      <c r="J1701" s="108"/>
      <c r="K1701" s="108"/>
      <c r="L1701" s="108"/>
    </row>
    <row r="1702" spans="8:12">
      <c r="H1702" s="109"/>
      <c r="I1702" s="108"/>
      <c r="J1702" s="108"/>
      <c r="K1702" s="108"/>
      <c r="L1702" s="108"/>
    </row>
    <row r="1703" spans="8:12">
      <c r="H1703" s="109"/>
      <c r="I1703" s="108"/>
      <c r="J1703" s="108"/>
      <c r="K1703" s="108"/>
      <c r="L1703" s="108"/>
    </row>
    <row r="1704" spans="8:12">
      <c r="H1704" s="109"/>
      <c r="I1704" s="108"/>
      <c r="J1704" s="108"/>
      <c r="K1704" s="108"/>
      <c r="L1704" s="108"/>
    </row>
    <row r="1705" spans="8:12">
      <c r="H1705" s="109"/>
      <c r="I1705" s="108"/>
      <c r="J1705" s="108"/>
      <c r="K1705" s="108"/>
      <c r="L1705" s="108"/>
    </row>
    <row r="1706" spans="8:12">
      <c r="H1706" s="109"/>
      <c r="I1706" s="108"/>
      <c r="J1706" s="108"/>
      <c r="K1706" s="108"/>
      <c r="L1706" s="108"/>
    </row>
    <row r="1707" spans="8:12">
      <c r="H1707" s="109"/>
      <c r="I1707" s="108"/>
      <c r="J1707" s="108"/>
      <c r="K1707" s="108"/>
      <c r="L1707" s="108"/>
    </row>
    <row r="1708" spans="8:12">
      <c r="H1708" s="109"/>
      <c r="I1708" s="108"/>
      <c r="J1708" s="108"/>
      <c r="K1708" s="108"/>
      <c r="L1708" s="108"/>
    </row>
    <row r="1709" spans="8:12">
      <c r="H1709" s="109"/>
      <c r="I1709" s="108"/>
      <c r="J1709" s="108"/>
      <c r="K1709" s="108"/>
      <c r="L1709" s="108"/>
    </row>
    <row r="1710" spans="8:12">
      <c r="H1710" s="109"/>
      <c r="I1710" s="108"/>
      <c r="J1710" s="108"/>
      <c r="K1710" s="108"/>
      <c r="L1710" s="108"/>
    </row>
    <row r="1711" spans="8:12">
      <c r="H1711" s="109"/>
      <c r="I1711" s="108"/>
      <c r="J1711" s="108"/>
      <c r="K1711" s="108"/>
      <c r="L1711" s="108"/>
    </row>
    <row r="1712" spans="8:12">
      <c r="H1712" s="109"/>
      <c r="I1712" s="108"/>
      <c r="J1712" s="108"/>
      <c r="K1712" s="108"/>
      <c r="L1712" s="108"/>
    </row>
    <row r="1713" spans="8:12">
      <c r="H1713" s="109"/>
      <c r="I1713" s="108"/>
      <c r="J1713" s="108"/>
      <c r="K1713" s="108"/>
      <c r="L1713" s="108"/>
    </row>
    <row r="1714" spans="8:12">
      <c r="H1714" s="109"/>
      <c r="I1714" s="108"/>
      <c r="J1714" s="108"/>
      <c r="K1714" s="108"/>
      <c r="L1714" s="108"/>
    </row>
    <row r="1715" spans="8:12">
      <c r="H1715" s="109"/>
      <c r="I1715" s="108"/>
      <c r="J1715" s="108"/>
      <c r="K1715" s="108"/>
      <c r="L1715" s="108"/>
    </row>
    <row r="1716" spans="8:12">
      <c r="H1716" s="109"/>
      <c r="I1716" s="108"/>
      <c r="J1716" s="108"/>
      <c r="K1716" s="108"/>
      <c r="L1716" s="108"/>
    </row>
    <row r="1717" spans="8:12">
      <c r="H1717" s="109"/>
      <c r="I1717" s="108"/>
      <c r="J1717" s="108"/>
      <c r="K1717" s="108"/>
      <c r="L1717" s="108"/>
    </row>
    <row r="1718" spans="8:12">
      <c r="H1718" s="109"/>
      <c r="I1718" s="108"/>
      <c r="J1718" s="108"/>
      <c r="K1718" s="108"/>
      <c r="L1718" s="108"/>
    </row>
    <row r="1719" spans="8:12">
      <c r="H1719" s="109"/>
      <c r="I1719" s="108"/>
      <c r="J1719" s="108"/>
      <c r="K1719" s="108"/>
      <c r="L1719" s="108"/>
    </row>
    <row r="1720" spans="8:12">
      <c r="H1720" s="109"/>
      <c r="I1720" s="108"/>
      <c r="J1720" s="108"/>
      <c r="K1720" s="108"/>
      <c r="L1720" s="108"/>
    </row>
    <row r="1721" spans="8:12">
      <c r="H1721" s="109"/>
      <c r="I1721" s="108"/>
      <c r="J1721" s="108"/>
      <c r="K1721" s="108"/>
      <c r="L1721" s="108"/>
    </row>
    <row r="1722" spans="8:12">
      <c r="H1722" s="109"/>
      <c r="I1722" s="108"/>
      <c r="J1722" s="108"/>
      <c r="K1722" s="108"/>
      <c r="L1722" s="108"/>
    </row>
    <row r="1723" spans="8:12">
      <c r="H1723" s="109"/>
      <c r="I1723" s="108"/>
      <c r="J1723" s="108"/>
      <c r="K1723" s="108"/>
      <c r="L1723" s="108"/>
    </row>
    <row r="1724" spans="8:12">
      <c r="H1724" s="109"/>
      <c r="I1724" s="108"/>
      <c r="J1724" s="108"/>
      <c r="K1724" s="108"/>
      <c r="L1724" s="108"/>
    </row>
    <row r="1725" spans="8:12">
      <c r="H1725" s="109"/>
      <c r="I1725" s="108"/>
      <c r="J1725" s="108"/>
      <c r="K1725" s="108"/>
      <c r="L1725" s="108"/>
    </row>
    <row r="1726" spans="8:12">
      <c r="H1726" s="109"/>
      <c r="I1726" s="108"/>
      <c r="J1726" s="108"/>
      <c r="K1726" s="108"/>
      <c r="L1726" s="108"/>
    </row>
    <row r="1727" spans="8:12">
      <c r="H1727" s="109"/>
      <c r="I1727" s="108"/>
      <c r="J1727" s="108"/>
      <c r="K1727" s="108"/>
      <c r="L1727" s="108"/>
    </row>
    <row r="1728" spans="8:12">
      <c r="H1728" s="109"/>
      <c r="I1728" s="108"/>
      <c r="J1728" s="108"/>
      <c r="K1728" s="108"/>
      <c r="L1728" s="108"/>
    </row>
    <row r="1729" spans="8:12">
      <c r="H1729" s="109"/>
      <c r="I1729" s="108"/>
      <c r="J1729" s="108"/>
      <c r="K1729" s="108"/>
      <c r="L1729" s="108"/>
    </row>
    <row r="1730" spans="8:12">
      <c r="H1730" s="109"/>
      <c r="I1730" s="108"/>
      <c r="J1730" s="108"/>
      <c r="K1730" s="108"/>
      <c r="L1730" s="108"/>
    </row>
    <row r="1731" spans="8:12">
      <c r="H1731" s="109"/>
      <c r="I1731" s="108"/>
      <c r="J1731" s="108"/>
      <c r="K1731" s="108"/>
      <c r="L1731" s="108"/>
    </row>
    <row r="1732" spans="8:12">
      <c r="H1732" s="109"/>
      <c r="I1732" s="108"/>
      <c r="J1732" s="108"/>
      <c r="K1732" s="108"/>
      <c r="L1732" s="108"/>
    </row>
    <row r="1733" spans="8:12">
      <c r="H1733" s="109"/>
      <c r="I1733" s="108"/>
      <c r="J1733" s="108"/>
      <c r="K1733" s="108"/>
      <c r="L1733" s="108"/>
    </row>
    <row r="1734" spans="8:12">
      <c r="H1734" s="109"/>
      <c r="I1734" s="108"/>
      <c r="J1734" s="108"/>
      <c r="K1734" s="108"/>
      <c r="L1734" s="108"/>
    </row>
    <row r="1735" spans="8:12">
      <c r="H1735" s="109"/>
      <c r="I1735" s="108"/>
      <c r="J1735" s="108"/>
      <c r="K1735" s="108"/>
      <c r="L1735" s="108"/>
    </row>
    <row r="1736" spans="8:12">
      <c r="H1736" s="109"/>
      <c r="I1736" s="108"/>
      <c r="J1736" s="108"/>
      <c r="K1736" s="108"/>
      <c r="L1736" s="108"/>
    </row>
    <row r="1737" spans="8:12">
      <c r="H1737" s="109"/>
      <c r="I1737" s="108"/>
      <c r="J1737" s="108"/>
      <c r="K1737" s="108"/>
      <c r="L1737" s="108"/>
    </row>
    <row r="1738" spans="8:12">
      <c r="H1738" s="109"/>
      <c r="I1738" s="108"/>
      <c r="J1738" s="108"/>
      <c r="K1738" s="108"/>
      <c r="L1738" s="108"/>
    </row>
    <row r="1739" spans="8:12">
      <c r="H1739" s="109"/>
      <c r="I1739" s="108"/>
      <c r="J1739" s="108"/>
      <c r="K1739" s="108"/>
      <c r="L1739" s="108"/>
    </row>
    <row r="1740" spans="8:12">
      <c r="H1740" s="109"/>
      <c r="I1740" s="108"/>
      <c r="J1740" s="108"/>
      <c r="K1740" s="108"/>
      <c r="L1740" s="108"/>
    </row>
    <row r="1741" spans="8:12">
      <c r="H1741" s="109"/>
      <c r="I1741" s="108"/>
      <c r="J1741" s="108"/>
      <c r="K1741" s="108"/>
      <c r="L1741" s="108"/>
    </row>
    <row r="1742" spans="8:12">
      <c r="H1742" s="109"/>
      <c r="I1742" s="108"/>
      <c r="J1742" s="108"/>
      <c r="K1742" s="108"/>
      <c r="L1742" s="108"/>
    </row>
    <row r="1743" spans="8:12">
      <c r="H1743" s="109"/>
      <c r="I1743" s="108"/>
      <c r="J1743" s="108"/>
      <c r="K1743" s="108"/>
      <c r="L1743" s="108"/>
    </row>
    <row r="1744" spans="8:12">
      <c r="H1744" s="109"/>
      <c r="I1744" s="108"/>
      <c r="J1744" s="108"/>
      <c r="K1744" s="108"/>
      <c r="L1744" s="108"/>
    </row>
    <row r="1745" spans="8:12">
      <c r="H1745" s="109"/>
      <c r="I1745" s="108"/>
      <c r="J1745" s="108"/>
      <c r="K1745" s="108"/>
      <c r="L1745" s="108"/>
    </row>
    <row r="1746" spans="8:12">
      <c r="H1746" s="109"/>
      <c r="I1746" s="108"/>
      <c r="J1746" s="108"/>
      <c r="K1746" s="108"/>
      <c r="L1746" s="108"/>
    </row>
    <row r="1747" spans="8:12">
      <c r="H1747" s="109"/>
      <c r="I1747" s="108"/>
      <c r="J1747" s="108"/>
      <c r="K1747" s="108"/>
      <c r="L1747" s="108"/>
    </row>
    <row r="1748" spans="8:12">
      <c r="H1748" s="109"/>
      <c r="I1748" s="108"/>
      <c r="J1748" s="108"/>
      <c r="K1748" s="108"/>
      <c r="L1748" s="108"/>
    </row>
    <row r="1749" spans="8:12">
      <c r="H1749" s="109"/>
      <c r="I1749" s="108"/>
      <c r="J1749" s="108"/>
      <c r="K1749" s="108"/>
      <c r="L1749" s="108"/>
    </row>
    <row r="1750" spans="8:12">
      <c r="H1750" s="109"/>
      <c r="I1750" s="108"/>
      <c r="J1750" s="108"/>
      <c r="K1750" s="108"/>
      <c r="L1750" s="108"/>
    </row>
    <row r="1751" spans="8:12">
      <c r="H1751" s="109"/>
      <c r="I1751" s="108"/>
      <c r="J1751" s="108"/>
      <c r="K1751" s="108"/>
      <c r="L1751" s="108"/>
    </row>
    <row r="1752" spans="8:12">
      <c r="H1752" s="109"/>
      <c r="I1752" s="108"/>
      <c r="J1752" s="108"/>
      <c r="K1752" s="108"/>
      <c r="L1752" s="108"/>
    </row>
    <row r="1753" spans="8:12">
      <c r="H1753" s="109"/>
      <c r="I1753" s="108"/>
      <c r="J1753" s="108"/>
      <c r="K1753" s="108"/>
      <c r="L1753" s="108"/>
    </row>
    <row r="1754" spans="8:12">
      <c r="H1754" s="109"/>
      <c r="I1754" s="108"/>
      <c r="J1754" s="108"/>
      <c r="K1754" s="108"/>
      <c r="L1754" s="108"/>
    </row>
    <row r="1755" spans="8:12">
      <c r="H1755" s="109"/>
      <c r="I1755" s="108"/>
      <c r="J1755" s="108"/>
      <c r="K1755" s="108"/>
      <c r="L1755" s="108"/>
    </row>
    <row r="1756" spans="8:12">
      <c r="H1756" s="109"/>
      <c r="I1756" s="108"/>
      <c r="J1756" s="108"/>
      <c r="K1756" s="108"/>
      <c r="L1756" s="108"/>
    </row>
    <row r="1757" spans="8:12">
      <c r="H1757" s="109"/>
      <c r="I1757" s="108"/>
      <c r="J1757" s="108"/>
      <c r="K1757" s="108"/>
      <c r="L1757" s="108"/>
    </row>
    <row r="1758" spans="8:12">
      <c r="H1758" s="109"/>
      <c r="I1758" s="108"/>
      <c r="J1758" s="108"/>
      <c r="K1758" s="108"/>
      <c r="L1758" s="108"/>
    </row>
    <row r="1759" spans="8:12">
      <c r="H1759" s="109"/>
      <c r="I1759" s="108"/>
      <c r="J1759" s="108"/>
      <c r="K1759" s="108"/>
      <c r="L1759" s="108"/>
    </row>
    <row r="1760" spans="8:12">
      <c r="H1760" s="109"/>
      <c r="I1760" s="108"/>
      <c r="J1760" s="108"/>
      <c r="K1760" s="108"/>
      <c r="L1760" s="108"/>
    </row>
    <row r="1761" spans="8:12">
      <c r="H1761" s="109"/>
      <c r="I1761" s="108"/>
      <c r="J1761" s="108"/>
      <c r="K1761" s="108"/>
      <c r="L1761" s="108"/>
    </row>
    <row r="1762" spans="8:12">
      <c r="H1762" s="109"/>
      <c r="I1762" s="108"/>
      <c r="J1762" s="108"/>
      <c r="K1762" s="108"/>
      <c r="L1762" s="108"/>
    </row>
    <row r="1763" spans="8:12">
      <c r="H1763" s="109"/>
      <c r="I1763" s="108"/>
      <c r="J1763" s="108"/>
      <c r="K1763" s="108"/>
      <c r="L1763" s="108"/>
    </row>
    <row r="1764" spans="8:12">
      <c r="H1764" s="109"/>
      <c r="I1764" s="108"/>
      <c r="J1764" s="108"/>
      <c r="K1764" s="108"/>
      <c r="L1764" s="108"/>
    </row>
    <row r="1765" spans="8:12">
      <c r="H1765" s="109"/>
      <c r="I1765" s="108"/>
      <c r="J1765" s="108"/>
      <c r="K1765" s="108"/>
      <c r="L1765" s="108"/>
    </row>
    <row r="1766" spans="8:12">
      <c r="H1766" s="109"/>
      <c r="I1766" s="108"/>
      <c r="J1766" s="108"/>
      <c r="K1766" s="108"/>
      <c r="L1766" s="108"/>
    </row>
    <row r="1767" spans="8:12">
      <c r="H1767" s="109"/>
      <c r="I1767" s="108"/>
      <c r="J1767" s="108"/>
      <c r="K1767" s="108"/>
      <c r="L1767" s="108"/>
    </row>
    <row r="1768" spans="8:12">
      <c r="H1768" s="109"/>
      <c r="I1768" s="108"/>
      <c r="J1768" s="108"/>
      <c r="K1768" s="108"/>
      <c r="L1768" s="108"/>
    </row>
    <row r="1769" spans="8:12">
      <c r="H1769" s="109"/>
      <c r="I1769" s="108"/>
      <c r="J1769" s="108"/>
      <c r="K1769" s="108"/>
      <c r="L1769" s="108"/>
    </row>
    <row r="1770" spans="8:12">
      <c r="H1770" s="109"/>
      <c r="I1770" s="108"/>
      <c r="J1770" s="108"/>
      <c r="K1770" s="108"/>
      <c r="L1770" s="108"/>
    </row>
    <row r="1771" spans="8:12">
      <c r="H1771" s="109"/>
      <c r="I1771" s="108"/>
      <c r="J1771" s="108"/>
      <c r="K1771" s="108"/>
      <c r="L1771" s="108"/>
    </row>
    <row r="1772" spans="8:12">
      <c r="H1772" s="109"/>
      <c r="I1772" s="108"/>
      <c r="J1772" s="108"/>
      <c r="K1772" s="108"/>
      <c r="L1772" s="108"/>
    </row>
    <row r="1773" spans="8:12">
      <c r="H1773" s="109"/>
      <c r="I1773" s="108"/>
      <c r="J1773" s="108"/>
      <c r="K1773" s="108"/>
      <c r="L1773" s="108"/>
    </row>
    <row r="1774" spans="8:12">
      <c r="H1774" s="109"/>
      <c r="I1774" s="108"/>
      <c r="J1774" s="108"/>
      <c r="K1774" s="108"/>
      <c r="L1774" s="108"/>
    </row>
    <row r="1775" spans="8:12">
      <c r="H1775" s="109"/>
      <c r="I1775" s="108"/>
      <c r="J1775" s="108"/>
      <c r="K1775" s="108"/>
      <c r="L1775" s="108"/>
    </row>
    <row r="1776" spans="8:12">
      <c r="H1776" s="109"/>
      <c r="I1776" s="108"/>
      <c r="J1776" s="108"/>
      <c r="K1776" s="108"/>
      <c r="L1776" s="108"/>
    </row>
    <row r="1777" spans="8:12">
      <c r="H1777" s="109"/>
      <c r="I1777" s="108"/>
      <c r="J1777" s="108"/>
      <c r="K1777" s="108"/>
      <c r="L1777" s="108"/>
    </row>
    <row r="1778" spans="8:12">
      <c r="H1778" s="109"/>
      <c r="I1778" s="108"/>
      <c r="J1778" s="108"/>
      <c r="K1778" s="108"/>
      <c r="L1778" s="108"/>
    </row>
    <row r="1779" spans="8:12">
      <c r="H1779" s="109"/>
      <c r="I1779" s="108"/>
      <c r="J1779" s="108"/>
      <c r="K1779" s="108"/>
      <c r="L1779" s="108"/>
    </row>
    <row r="1780" spans="8:12">
      <c r="H1780" s="109"/>
      <c r="I1780" s="108"/>
      <c r="J1780" s="108"/>
      <c r="K1780" s="108"/>
      <c r="L1780" s="108"/>
    </row>
    <row r="1781" spans="8:12">
      <c r="H1781" s="109"/>
      <c r="I1781" s="108"/>
      <c r="J1781" s="108"/>
      <c r="K1781" s="108"/>
      <c r="L1781" s="108"/>
    </row>
    <row r="1782" spans="8:12">
      <c r="H1782" s="109"/>
      <c r="I1782" s="108"/>
      <c r="J1782" s="108"/>
      <c r="K1782" s="108"/>
      <c r="L1782" s="108"/>
    </row>
    <row r="1783" spans="8:12">
      <c r="H1783" s="109"/>
      <c r="I1783" s="108"/>
      <c r="J1783" s="108"/>
      <c r="K1783" s="108"/>
      <c r="L1783" s="108"/>
    </row>
    <row r="1784" spans="8:12">
      <c r="H1784" s="109"/>
      <c r="I1784" s="108"/>
      <c r="J1784" s="108"/>
      <c r="K1784" s="108"/>
      <c r="L1784" s="108"/>
    </row>
    <row r="1785" spans="8:12">
      <c r="H1785" s="109"/>
      <c r="I1785" s="108"/>
      <c r="J1785" s="108"/>
      <c r="K1785" s="108"/>
      <c r="L1785" s="108"/>
    </row>
    <row r="1786" spans="8:12">
      <c r="H1786" s="109"/>
      <c r="I1786" s="108"/>
      <c r="J1786" s="108"/>
      <c r="K1786" s="108"/>
      <c r="L1786" s="108"/>
    </row>
    <row r="1787" spans="8:12">
      <c r="H1787" s="109"/>
      <c r="I1787" s="108"/>
      <c r="J1787" s="108"/>
      <c r="K1787" s="108"/>
      <c r="L1787" s="108"/>
    </row>
    <row r="1788" spans="8:12">
      <c r="H1788" s="109"/>
      <c r="I1788" s="108"/>
      <c r="J1788" s="108"/>
      <c r="K1788" s="108"/>
      <c r="L1788" s="108"/>
    </row>
    <row r="1789" spans="8:12">
      <c r="H1789" s="109"/>
      <c r="I1789" s="108"/>
      <c r="J1789" s="108"/>
      <c r="K1789" s="108"/>
      <c r="L1789" s="108"/>
    </row>
    <row r="1790" spans="8:12">
      <c r="H1790" s="109"/>
      <c r="I1790" s="108"/>
      <c r="J1790" s="108"/>
      <c r="K1790" s="108"/>
      <c r="L1790" s="108"/>
    </row>
    <row r="1791" spans="8:12">
      <c r="H1791" s="109"/>
      <c r="I1791" s="108"/>
      <c r="J1791" s="108"/>
      <c r="K1791" s="108"/>
      <c r="L1791" s="108"/>
    </row>
    <row r="1792" spans="8:12">
      <c r="H1792" s="109"/>
      <c r="I1792" s="108"/>
      <c r="J1792" s="108"/>
      <c r="K1792" s="108"/>
      <c r="L1792" s="108"/>
    </row>
    <row r="1793" spans="8:12">
      <c r="H1793" s="109"/>
      <c r="I1793" s="108"/>
      <c r="J1793" s="108"/>
      <c r="K1793" s="108"/>
      <c r="L1793" s="108"/>
    </row>
    <row r="1794" spans="8:12">
      <c r="H1794" s="109"/>
      <c r="I1794" s="108"/>
      <c r="J1794" s="108"/>
      <c r="K1794" s="108"/>
      <c r="L1794" s="108"/>
    </row>
    <row r="1795" spans="8:12">
      <c r="H1795" s="109"/>
      <c r="I1795" s="108"/>
      <c r="J1795" s="108"/>
      <c r="K1795" s="108"/>
      <c r="L1795" s="108"/>
    </row>
    <row r="1796" spans="8:12">
      <c r="H1796" s="109"/>
      <c r="I1796" s="108"/>
      <c r="J1796" s="108"/>
      <c r="K1796" s="108"/>
      <c r="L1796" s="108"/>
    </row>
    <row r="1797" spans="8:12">
      <c r="H1797" s="109"/>
      <c r="I1797" s="108"/>
      <c r="J1797" s="108"/>
      <c r="K1797" s="108"/>
      <c r="L1797" s="108"/>
    </row>
    <row r="1798" spans="8:12">
      <c r="H1798" s="109"/>
      <c r="I1798" s="108"/>
      <c r="J1798" s="108"/>
      <c r="K1798" s="108"/>
      <c r="L1798" s="108"/>
    </row>
    <row r="1799" spans="8:12">
      <c r="H1799" s="109"/>
      <c r="I1799" s="108"/>
      <c r="J1799" s="108"/>
      <c r="K1799" s="108"/>
      <c r="L1799" s="108"/>
    </row>
    <row r="1800" spans="8:12">
      <c r="H1800" s="109"/>
      <c r="I1800" s="108"/>
      <c r="J1800" s="108"/>
      <c r="K1800" s="108"/>
      <c r="L1800" s="108"/>
    </row>
    <row r="1801" spans="8:12">
      <c r="H1801" s="109"/>
      <c r="I1801" s="108"/>
      <c r="J1801" s="108"/>
      <c r="K1801" s="108"/>
      <c r="L1801" s="108"/>
    </row>
    <row r="1802" spans="8:12">
      <c r="H1802" s="109"/>
      <c r="I1802" s="108"/>
      <c r="J1802" s="108"/>
      <c r="K1802" s="108"/>
      <c r="L1802" s="108"/>
    </row>
    <row r="1803" spans="8:12">
      <c r="H1803" s="109"/>
      <c r="I1803" s="108"/>
      <c r="J1803" s="108"/>
      <c r="K1803" s="108"/>
      <c r="L1803" s="108"/>
    </row>
    <row r="1804" spans="8:12">
      <c r="H1804" s="109"/>
      <c r="I1804" s="108"/>
      <c r="J1804" s="108"/>
      <c r="K1804" s="108"/>
      <c r="L1804" s="108"/>
    </row>
    <row r="1805" spans="8:12">
      <c r="H1805" s="109"/>
      <c r="I1805" s="108"/>
      <c r="J1805" s="108"/>
      <c r="K1805" s="108"/>
      <c r="L1805" s="108"/>
    </row>
    <row r="1806" spans="8:12">
      <c r="H1806" s="109"/>
      <c r="I1806" s="108"/>
      <c r="J1806" s="108"/>
      <c r="K1806" s="108"/>
      <c r="L1806" s="108"/>
    </row>
    <row r="1807" spans="8:12">
      <c r="H1807" s="109"/>
      <c r="I1807" s="108"/>
      <c r="J1807" s="108"/>
      <c r="K1807" s="108"/>
      <c r="L1807" s="108"/>
    </row>
    <row r="1808" spans="8:12">
      <c r="H1808" s="109"/>
      <c r="I1808" s="108"/>
      <c r="J1808" s="108"/>
      <c r="K1808" s="108"/>
      <c r="L1808" s="108"/>
    </row>
    <row r="1809" spans="8:12">
      <c r="H1809" s="109"/>
      <c r="I1809" s="108"/>
      <c r="J1809" s="108"/>
      <c r="K1809" s="108"/>
      <c r="L1809" s="108"/>
    </row>
    <row r="1810" spans="8:12">
      <c r="H1810" s="109"/>
      <c r="I1810" s="108"/>
      <c r="J1810" s="108"/>
      <c r="K1810" s="108"/>
      <c r="L1810" s="108"/>
    </row>
    <row r="1811" spans="8:12">
      <c r="H1811" s="109"/>
      <c r="I1811" s="108"/>
      <c r="J1811" s="108"/>
      <c r="K1811" s="108"/>
      <c r="L1811" s="108"/>
    </row>
    <row r="1812" spans="8:12">
      <c r="H1812" s="109"/>
      <c r="I1812" s="108"/>
      <c r="J1812" s="108"/>
      <c r="K1812" s="108"/>
      <c r="L1812" s="108"/>
    </row>
    <row r="1813" spans="8:12">
      <c r="H1813" s="109"/>
      <c r="I1813" s="108"/>
      <c r="J1813" s="108"/>
      <c r="K1813" s="108"/>
      <c r="L1813" s="108"/>
    </row>
    <row r="1814" spans="8:12">
      <c r="H1814" s="109"/>
      <c r="I1814" s="108"/>
      <c r="J1814" s="108"/>
      <c r="K1814" s="108"/>
      <c r="L1814" s="108"/>
    </row>
    <row r="1815" spans="8:12">
      <c r="H1815" s="109"/>
      <c r="I1815" s="108"/>
      <c r="J1815" s="108"/>
      <c r="K1815" s="108"/>
      <c r="L1815" s="108"/>
    </row>
    <row r="1816" spans="8:12">
      <c r="H1816" s="109"/>
      <c r="I1816" s="108"/>
      <c r="J1816" s="108"/>
      <c r="K1816" s="108"/>
      <c r="L1816" s="108"/>
    </row>
    <row r="1817" spans="8:12">
      <c r="H1817" s="109"/>
      <c r="I1817" s="108"/>
      <c r="J1817" s="108"/>
      <c r="K1817" s="108"/>
      <c r="L1817" s="108"/>
    </row>
    <row r="1818" spans="8:12">
      <c r="H1818" s="109"/>
      <c r="I1818" s="108"/>
      <c r="J1818" s="108"/>
      <c r="K1818" s="108"/>
      <c r="L1818" s="108"/>
    </row>
    <row r="1819" spans="8:12">
      <c r="H1819" s="109"/>
      <c r="I1819" s="108"/>
      <c r="J1819" s="108"/>
      <c r="K1819" s="108"/>
      <c r="L1819" s="108"/>
    </row>
    <row r="1820" spans="8:12">
      <c r="H1820" s="109"/>
      <c r="I1820" s="108"/>
      <c r="J1820" s="108"/>
      <c r="K1820" s="108"/>
      <c r="L1820" s="108"/>
    </row>
    <row r="1821" spans="8:12">
      <c r="H1821" s="109"/>
      <c r="I1821" s="108"/>
      <c r="J1821" s="108"/>
      <c r="K1821" s="108"/>
      <c r="L1821" s="108"/>
    </row>
    <row r="1822" spans="8:12">
      <c r="H1822" s="109"/>
      <c r="I1822" s="108"/>
      <c r="J1822" s="108"/>
      <c r="K1822" s="108"/>
      <c r="L1822" s="108"/>
    </row>
    <row r="1823" spans="8:12">
      <c r="H1823" s="109"/>
      <c r="I1823" s="108"/>
      <c r="J1823" s="108"/>
      <c r="K1823" s="108"/>
      <c r="L1823" s="108"/>
    </row>
    <row r="1824" spans="8:12">
      <c r="H1824" s="109"/>
      <c r="I1824" s="108"/>
      <c r="J1824" s="108"/>
      <c r="K1824" s="108"/>
      <c r="L1824" s="108"/>
    </row>
    <row r="1825" spans="8:12">
      <c r="H1825" s="109"/>
      <c r="I1825" s="108"/>
      <c r="J1825" s="108"/>
      <c r="K1825" s="108"/>
      <c r="L1825" s="108"/>
    </row>
    <row r="1826" spans="8:12">
      <c r="H1826" s="109"/>
      <c r="I1826" s="108"/>
      <c r="J1826" s="108"/>
      <c r="K1826" s="108"/>
      <c r="L1826" s="108"/>
    </row>
    <row r="1827" spans="8:12">
      <c r="H1827" s="109"/>
      <c r="I1827" s="108"/>
      <c r="J1827" s="108"/>
      <c r="K1827" s="108"/>
      <c r="L1827" s="108"/>
    </row>
    <row r="1828" spans="8:12">
      <c r="H1828" s="109"/>
      <c r="I1828" s="108"/>
      <c r="J1828" s="108"/>
      <c r="K1828" s="108"/>
      <c r="L1828" s="108"/>
    </row>
    <row r="1829" spans="8:12">
      <c r="H1829" s="109"/>
      <c r="I1829" s="108"/>
      <c r="J1829" s="108"/>
      <c r="K1829" s="108"/>
      <c r="L1829" s="108"/>
    </row>
    <row r="1830" spans="8:12">
      <c r="H1830" s="109"/>
      <c r="I1830" s="108"/>
      <c r="J1830" s="108"/>
      <c r="K1830" s="108"/>
      <c r="L1830" s="108"/>
    </row>
    <row r="1831" spans="8:12">
      <c r="H1831" s="109"/>
      <c r="I1831" s="108"/>
      <c r="J1831" s="108"/>
      <c r="K1831" s="108"/>
      <c r="L1831" s="108"/>
    </row>
    <row r="1832" spans="8:12">
      <c r="H1832" s="109"/>
      <c r="I1832" s="108"/>
      <c r="J1832" s="108"/>
      <c r="K1832" s="108"/>
      <c r="L1832" s="108"/>
    </row>
    <row r="1833" spans="8:12">
      <c r="H1833" s="109"/>
      <c r="I1833" s="108"/>
      <c r="J1833" s="108"/>
      <c r="K1833" s="108"/>
      <c r="L1833" s="108"/>
    </row>
    <row r="1834" spans="8:12">
      <c r="H1834" s="109"/>
      <c r="I1834" s="108"/>
      <c r="J1834" s="108"/>
      <c r="K1834" s="108"/>
      <c r="L1834" s="108"/>
    </row>
    <row r="1835" spans="8:12">
      <c r="H1835" s="109"/>
      <c r="I1835" s="108"/>
      <c r="J1835" s="108"/>
      <c r="K1835" s="108"/>
      <c r="L1835" s="108"/>
    </row>
    <row r="1836" spans="8:12">
      <c r="H1836" s="109"/>
      <c r="I1836" s="108"/>
      <c r="J1836" s="108"/>
      <c r="K1836" s="108"/>
      <c r="L1836" s="108"/>
    </row>
    <row r="1837" spans="8:12">
      <c r="H1837" s="109"/>
      <c r="I1837" s="108"/>
      <c r="J1837" s="108"/>
      <c r="K1837" s="108"/>
      <c r="L1837" s="108"/>
    </row>
    <row r="1838" spans="8:12">
      <c r="H1838" s="109"/>
      <c r="I1838" s="108"/>
      <c r="J1838" s="108"/>
      <c r="K1838" s="108"/>
      <c r="L1838" s="108"/>
    </row>
    <row r="1839" spans="8:12">
      <c r="H1839" s="109"/>
      <c r="I1839" s="108"/>
      <c r="J1839" s="108"/>
      <c r="K1839" s="108"/>
      <c r="L1839" s="108"/>
    </row>
    <row r="1840" spans="8:12">
      <c r="H1840" s="109"/>
      <c r="I1840" s="108"/>
      <c r="J1840" s="108"/>
      <c r="K1840" s="108"/>
      <c r="L1840" s="108"/>
    </row>
    <row r="1841" spans="8:12">
      <c r="H1841" s="109"/>
      <c r="I1841" s="108"/>
      <c r="J1841" s="108"/>
      <c r="K1841" s="108"/>
      <c r="L1841" s="108"/>
    </row>
    <row r="1842" spans="8:12">
      <c r="H1842" s="109"/>
      <c r="I1842" s="108"/>
      <c r="J1842" s="108"/>
      <c r="K1842" s="108"/>
      <c r="L1842" s="108"/>
    </row>
    <row r="1843" spans="8:12">
      <c r="H1843" s="109"/>
      <c r="I1843" s="108"/>
      <c r="J1843" s="108"/>
      <c r="K1843" s="108"/>
      <c r="L1843" s="108"/>
    </row>
    <row r="1844" spans="8:12">
      <c r="H1844" s="109"/>
      <c r="I1844" s="108"/>
      <c r="J1844" s="108"/>
      <c r="K1844" s="108"/>
      <c r="L1844" s="108"/>
    </row>
    <row r="1845" spans="8:12">
      <c r="H1845" s="109"/>
      <c r="I1845" s="108"/>
      <c r="J1845" s="108"/>
      <c r="K1845" s="108"/>
      <c r="L1845" s="108"/>
    </row>
    <row r="1846" spans="8:12">
      <c r="H1846" s="109"/>
      <c r="I1846" s="108"/>
      <c r="J1846" s="108"/>
      <c r="K1846" s="108"/>
      <c r="L1846" s="108"/>
    </row>
    <row r="1847" spans="8:12">
      <c r="H1847" s="109"/>
      <c r="I1847" s="108"/>
      <c r="J1847" s="108"/>
      <c r="K1847" s="108"/>
      <c r="L1847" s="108"/>
    </row>
    <row r="1848" spans="8:12">
      <c r="H1848" s="109"/>
      <c r="I1848" s="108"/>
      <c r="J1848" s="108"/>
      <c r="K1848" s="108"/>
      <c r="L1848" s="108"/>
    </row>
    <row r="1849" spans="8:12">
      <c r="H1849" s="109"/>
      <c r="I1849" s="108"/>
      <c r="J1849" s="108"/>
      <c r="K1849" s="108"/>
      <c r="L1849" s="108"/>
    </row>
    <row r="1850" spans="8:12">
      <c r="H1850" s="109"/>
      <c r="I1850" s="108"/>
      <c r="J1850" s="108"/>
      <c r="K1850" s="108"/>
      <c r="L1850" s="108"/>
    </row>
    <row r="1851" spans="8:12">
      <c r="H1851" s="109"/>
      <c r="I1851" s="108"/>
      <c r="J1851" s="108"/>
      <c r="K1851" s="108"/>
      <c r="L1851" s="108"/>
    </row>
    <row r="1852" spans="8:12">
      <c r="H1852" s="109"/>
      <c r="I1852" s="108"/>
      <c r="J1852" s="108"/>
      <c r="K1852" s="108"/>
      <c r="L1852" s="108"/>
    </row>
    <row r="1853" spans="8:12">
      <c r="H1853" s="109"/>
      <c r="I1853" s="108"/>
      <c r="J1853" s="108"/>
      <c r="K1853" s="108"/>
      <c r="L1853" s="108"/>
    </row>
    <row r="1854" spans="8:12">
      <c r="H1854" s="109"/>
      <c r="I1854" s="108"/>
      <c r="J1854" s="108"/>
      <c r="K1854" s="108"/>
      <c r="L1854" s="108"/>
    </row>
    <row r="1855" spans="8:12">
      <c r="H1855" s="109"/>
      <c r="I1855" s="108"/>
      <c r="J1855" s="108"/>
      <c r="K1855" s="108"/>
      <c r="L1855" s="108"/>
    </row>
    <row r="1856" spans="8:12">
      <c r="H1856" s="109"/>
      <c r="I1856" s="108"/>
      <c r="J1856" s="108"/>
      <c r="K1856" s="108"/>
      <c r="L1856" s="108"/>
    </row>
    <row r="1857" spans="8:12">
      <c r="H1857" s="109"/>
      <c r="I1857" s="108"/>
      <c r="J1857" s="108"/>
      <c r="K1857" s="108"/>
      <c r="L1857" s="108"/>
    </row>
    <row r="1858" spans="8:12">
      <c r="H1858" s="109"/>
      <c r="I1858" s="108"/>
      <c r="J1858" s="108"/>
      <c r="K1858" s="108"/>
      <c r="L1858" s="108"/>
    </row>
    <row r="1859" spans="8:12">
      <c r="H1859" s="109"/>
      <c r="I1859" s="108"/>
      <c r="J1859" s="108"/>
      <c r="K1859" s="108"/>
      <c r="L1859" s="108"/>
    </row>
    <row r="1860" spans="8:12">
      <c r="H1860" s="109"/>
      <c r="I1860" s="108"/>
      <c r="J1860" s="108"/>
      <c r="K1860" s="108"/>
      <c r="L1860" s="108"/>
    </row>
    <row r="1861" spans="8:12">
      <c r="H1861" s="109"/>
      <c r="I1861" s="108"/>
      <c r="J1861" s="108"/>
      <c r="K1861" s="108"/>
      <c r="L1861" s="108"/>
    </row>
    <row r="1862" spans="8:12">
      <c r="H1862" s="109"/>
      <c r="I1862" s="108"/>
      <c r="J1862" s="108"/>
      <c r="K1862" s="108"/>
      <c r="L1862" s="108"/>
    </row>
    <row r="1863" spans="8:12">
      <c r="H1863" s="109"/>
      <c r="I1863" s="108"/>
      <c r="J1863" s="108"/>
      <c r="K1863" s="108"/>
      <c r="L1863" s="108"/>
    </row>
    <row r="1864" spans="8:12">
      <c r="H1864" s="109"/>
      <c r="I1864" s="108"/>
      <c r="J1864" s="108"/>
      <c r="K1864" s="108"/>
      <c r="L1864" s="108"/>
    </row>
    <row r="1865" spans="8:12">
      <c r="H1865" s="109"/>
      <c r="I1865" s="108"/>
      <c r="J1865" s="108"/>
      <c r="K1865" s="108"/>
      <c r="L1865" s="108"/>
    </row>
    <row r="1866" spans="8:12">
      <c r="H1866" s="109"/>
      <c r="I1866" s="108"/>
      <c r="J1866" s="108"/>
      <c r="K1866" s="108"/>
      <c r="L1866" s="108"/>
    </row>
    <row r="1867" spans="8:12">
      <c r="H1867" s="109"/>
      <c r="I1867" s="108"/>
      <c r="J1867" s="108"/>
      <c r="K1867" s="108"/>
      <c r="L1867" s="108"/>
    </row>
    <row r="1868" spans="8:12">
      <c r="H1868" s="109"/>
      <c r="I1868" s="108"/>
      <c r="J1868" s="108"/>
      <c r="K1868" s="108"/>
      <c r="L1868" s="108"/>
    </row>
    <row r="1869" spans="8:12">
      <c r="H1869" s="109"/>
      <c r="I1869" s="108"/>
      <c r="J1869" s="108"/>
      <c r="K1869" s="108"/>
      <c r="L1869" s="108"/>
    </row>
    <row r="1870" spans="8:12">
      <c r="H1870" s="109"/>
      <c r="I1870" s="108"/>
      <c r="J1870" s="108"/>
      <c r="K1870" s="108"/>
      <c r="L1870" s="108"/>
    </row>
    <row r="1871" spans="8:12">
      <c r="H1871" s="109"/>
      <c r="I1871" s="108"/>
      <c r="J1871" s="108"/>
      <c r="K1871" s="108"/>
      <c r="L1871" s="108"/>
    </row>
    <row r="1872" spans="8:12">
      <c r="H1872" s="109"/>
      <c r="I1872" s="108"/>
      <c r="J1872" s="108"/>
      <c r="K1872" s="108"/>
      <c r="L1872" s="108"/>
    </row>
    <row r="1873" spans="8:12">
      <c r="H1873" s="109"/>
      <c r="I1873" s="108"/>
      <c r="J1873" s="108"/>
      <c r="K1873" s="108"/>
      <c r="L1873" s="108"/>
    </row>
    <row r="1874" spans="8:12">
      <c r="H1874" s="109"/>
      <c r="I1874" s="108"/>
      <c r="J1874" s="108"/>
      <c r="K1874" s="108"/>
      <c r="L1874" s="108"/>
    </row>
    <row r="1875" spans="8:12">
      <c r="H1875" s="109"/>
      <c r="I1875" s="108"/>
      <c r="J1875" s="108"/>
      <c r="K1875" s="108"/>
      <c r="L1875" s="108"/>
    </row>
    <row r="1876" spans="8:12">
      <c r="H1876" s="109"/>
      <c r="I1876" s="108"/>
      <c r="J1876" s="108"/>
      <c r="K1876" s="108"/>
      <c r="L1876" s="108"/>
    </row>
    <row r="1877" spans="8:12">
      <c r="H1877" s="109"/>
      <c r="I1877" s="108"/>
      <c r="J1877" s="108"/>
      <c r="K1877" s="108"/>
      <c r="L1877" s="108"/>
    </row>
    <row r="1878" spans="8:12">
      <c r="H1878" s="109"/>
      <c r="I1878" s="108"/>
      <c r="J1878" s="108"/>
      <c r="K1878" s="108"/>
      <c r="L1878" s="108"/>
    </row>
    <row r="1879" spans="8:12">
      <c r="H1879" s="109"/>
      <c r="I1879" s="108"/>
      <c r="J1879" s="108"/>
      <c r="K1879" s="108"/>
      <c r="L1879" s="108"/>
    </row>
    <row r="1880" spans="8:12">
      <c r="H1880" s="109"/>
      <c r="I1880" s="108"/>
      <c r="J1880" s="108"/>
      <c r="K1880" s="108"/>
      <c r="L1880" s="108"/>
    </row>
    <row r="1881" spans="8:12">
      <c r="H1881" s="109"/>
      <c r="I1881" s="108"/>
      <c r="J1881" s="108"/>
      <c r="K1881" s="108"/>
      <c r="L1881" s="108"/>
    </row>
    <row r="1882" spans="8:12">
      <c r="H1882" s="109"/>
      <c r="I1882" s="108"/>
      <c r="J1882" s="108"/>
      <c r="K1882" s="108"/>
      <c r="L1882" s="108"/>
    </row>
    <row r="1883" spans="8:12">
      <c r="H1883" s="109"/>
      <c r="I1883" s="108"/>
      <c r="J1883" s="108"/>
      <c r="K1883" s="108"/>
      <c r="L1883" s="108"/>
    </row>
    <row r="1884" spans="8:12">
      <c r="H1884" s="109"/>
      <c r="I1884" s="108"/>
      <c r="J1884" s="108"/>
      <c r="K1884" s="108"/>
      <c r="L1884" s="108"/>
    </row>
    <row r="1885" spans="8:12">
      <c r="H1885" s="109"/>
      <c r="I1885" s="108"/>
      <c r="J1885" s="108"/>
      <c r="K1885" s="108"/>
      <c r="L1885" s="108"/>
    </row>
    <row r="1886" spans="8:12">
      <c r="H1886" s="109"/>
      <c r="I1886" s="108"/>
      <c r="J1886" s="108"/>
      <c r="K1886" s="108"/>
      <c r="L1886" s="108"/>
    </row>
    <row r="1887" spans="8:12">
      <c r="H1887" s="109"/>
      <c r="I1887" s="108"/>
      <c r="J1887" s="108"/>
      <c r="K1887" s="108"/>
      <c r="L1887" s="108"/>
    </row>
    <row r="1888" spans="8:12">
      <c r="H1888" s="109"/>
      <c r="I1888" s="108"/>
      <c r="J1888" s="108"/>
      <c r="K1888" s="108"/>
      <c r="L1888" s="108"/>
    </row>
    <row r="1889" spans="8:12">
      <c r="H1889" s="109"/>
      <c r="I1889" s="108"/>
      <c r="J1889" s="108"/>
      <c r="K1889" s="108"/>
      <c r="L1889" s="108"/>
    </row>
    <row r="1890" spans="8:12">
      <c r="H1890" s="109"/>
      <c r="I1890" s="108"/>
      <c r="J1890" s="108"/>
      <c r="K1890" s="108"/>
      <c r="L1890" s="108"/>
    </row>
    <row r="1891" spans="8:12">
      <c r="H1891" s="109"/>
      <c r="I1891" s="108"/>
      <c r="J1891" s="108"/>
      <c r="K1891" s="108"/>
      <c r="L1891" s="108"/>
    </row>
    <row r="1892" spans="8:12">
      <c r="H1892" s="109"/>
      <c r="I1892" s="108"/>
      <c r="J1892" s="108"/>
      <c r="K1892" s="108"/>
      <c r="L1892" s="108"/>
    </row>
    <row r="1893" spans="8:12">
      <c r="H1893" s="109"/>
      <c r="I1893" s="108"/>
      <c r="J1893" s="108"/>
      <c r="K1893" s="108"/>
      <c r="L1893" s="108"/>
    </row>
    <row r="1894" spans="8:12">
      <c r="H1894" s="109"/>
      <c r="I1894" s="108"/>
      <c r="J1894" s="108"/>
      <c r="K1894" s="108"/>
      <c r="L1894" s="108"/>
    </row>
    <row r="1895" spans="8:12">
      <c r="H1895" s="109"/>
      <c r="I1895" s="108"/>
      <c r="J1895" s="108"/>
      <c r="K1895" s="108"/>
      <c r="L1895" s="108"/>
    </row>
    <row r="1896" spans="8:12">
      <c r="H1896" s="109"/>
      <c r="I1896" s="108"/>
      <c r="J1896" s="108"/>
      <c r="K1896" s="108"/>
      <c r="L1896" s="108"/>
    </row>
    <row r="1897" spans="8:12">
      <c r="H1897" s="109"/>
      <c r="I1897" s="108"/>
      <c r="J1897" s="108"/>
      <c r="K1897" s="108"/>
      <c r="L1897" s="108"/>
    </row>
    <row r="1898" spans="8:12">
      <c r="H1898" s="109"/>
      <c r="I1898" s="108"/>
      <c r="J1898" s="108"/>
      <c r="K1898" s="108"/>
      <c r="L1898" s="108"/>
    </row>
    <row r="1899" spans="8:12">
      <c r="H1899" s="109"/>
      <c r="I1899" s="108"/>
      <c r="J1899" s="108"/>
      <c r="K1899" s="108"/>
      <c r="L1899" s="108"/>
    </row>
    <row r="1900" spans="8:12">
      <c r="H1900" s="109"/>
      <c r="I1900" s="108"/>
      <c r="J1900" s="108"/>
      <c r="K1900" s="108"/>
      <c r="L1900" s="108"/>
    </row>
    <row r="1901" spans="8:12">
      <c r="H1901" s="109"/>
      <c r="I1901" s="108"/>
      <c r="J1901" s="108"/>
      <c r="K1901" s="108"/>
      <c r="L1901" s="108"/>
    </row>
    <row r="1902" spans="8:12">
      <c r="H1902" s="109"/>
      <c r="I1902" s="108"/>
      <c r="J1902" s="108"/>
      <c r="K1902" s="108"/>
      <c r="L1902" s="108"/>
    </row>
    <row r="1903" spans="8:12">
      <c r="H1903" s="109"/>
      <c r="I1903" s="108"/>
      <c r="J1903" s="108"/>
      <c r="K1903" s="108"/>
      <c r="L1903" s="108"/>
    </row>
    <row r="1904" spans="8:12">
      <c r="H1904" s="109"/>
      <c r="I1904" s="108"/>
      <c r="J1904" s="108"/>
      <c r="K1904" s="108"/>
      <c r="L1904" s="108"/>
    </row>
    <row r="1905" spans="8:12">
      <c r="H1905" s="109"/>
      <c r="I1905" s="108"/>
      <c r="J1905" s="108"/>
      <c r="K1905" s="108"/>
      <c r="L1905" s="108"/>
    </row>
    <row r="1906" spans="8:12">
      <c r="H1906" s="109"/>
      <c r="I1906" s="108"/>
      <c r="J1906" s="108"/>
      <c r="K1906" s="108"/>
      <c r="L1906" s="108"/>
    </row>
    <row r="1907" spans="8:12">
      <c r="H1907" s="109"/>
      <c r="I1907" s="108"/>
      <c r="J1907" s="108"/>
      <c r="K1907" s="108"/>
      <c r="L1907" s="108"/>
    </row>
    <row r="1908" spans="8:12">
      <c r="H1908" s="109"/>
      <c r="I1908" s="108"/>
      <c r="J1908" s="108"/>
      <c r="K1908" s="108"/>
      <c r="L1908" s="108"/>
    </row>
    <row r="1909" spans="8:12">
      <c r="H1909" s="109"/>
      <c r="I1909" s="108"/>
      <c r="J1909" s="108"/>
      <c r="K1909" s="108"/>
      <c r="L1909" s="108"/>
    </row>
    <row r="1910" spans="8:12">
      <c r="H1910" s="109"/>
      <c r="I1910" s="108"/>
      <c r="J1910" s="108"/>
      <c r="K1910" s="108"/>
      <c r="L1910" s="108"/>
    </row>
    <row r="1911" spans="8:12">
      <c r="H1911" s="109"/>
      <c r="I1911" s="108"/>
      <c r="J1911" s="108"/>
      <c r="K1911" s="108"/>
      <c r="L1911" s="108"/>
    </row>
    <row r="1912" spans="8:12">
      <c r="H1912" s="109"/>
      <c r="I1912" s="108"/>
      <c r="J1912" s="108"/>
      <c r="K1912" s="108"/>
      <c r="L1912" s="108"/>
    </row>
    <row r="1913" spans="8:12">
      <c r="H1913" s="109"/>
      <c r="I1913" s="108"/>
      <c r="J1913" s="108"/>
      <c r="K1913" s="108"/>
      <c r="L1913" s="108"/>
    </row>
    <row r="1914" spans="8:12">
      <c r="H1914" s="109"/>
      <c r="I1914" s="108"/>
      <c r="J1914" s="108"/>
      <c r="K1914" s="108"/>
      <c r="L1914" s="108"/>
    </row>
    <row r="1915" spans="8:12">
      <c r="H1915" s="109"/>
      <c r="I1915" s="108"/>
      <c r="J1915" s="108"/>
      <c r="K1915" s="108"/>
      <c r="L1915" s="108"/>
    </row>
    <row r="1916" spans="8:12">
      <c r="H1916" s="109"/>
      <c r="I1916" s="108"/>
      <c r="J1916" s="108"/>
      <c r="K1916" s="108"/>
      <c r="L1916" s="108"/>
    </row>
    <row r="1917" spans="8:12">
      <c r="H1917" s="109"/>
      <c r="I1917" s="108"/>
      <c r="J1917" s="108"/>
      <c r="K1917" s="108"/>
      <c r="L1917" s="108"/>
    </row>
    <row r="1918" spans="8:12">
      <c r="H1918" s="109"/>
      <c r="I1918" s="108"/>
      <c r="J1918" s="108"/>
      <c r="K1918" s="108"/>
      <c r="L1918" s="108"/>
    </row>
    <row r="1919" spans="8:12">
      <c r="H1919" s="109"/>
      <c r="I1919" s="108"/>
      <c r="J1919" s="108"/>
      <c r="K1919" s="108"/>
      <c r="L1919" s="108"/>
    </row>
    <row r="1920" spans="8:12">
      <c r="H1920" s="109"/>
      <c r="I1920" s="108"/>
      <c r="J1920" s="108"/>
      <c r="K1920" s="108"/>
      <c r="L1920" s="108"/>
    </row>
    <row r="1921" spans="8:12">
      <c r="H1921" s="109"/>
      <c r="I1921" s="108"/>
      <c r="J1921" s="108"/>
      <c r="K1921" s="108"/>
      <c r="L1921" s="108"/>
    </row>
    <row r="1922" spans="8:12">
      <c r="H1922" s="109"/>
      <c r="I1922" s="108"/>
      <c r="J1922" s="108"/>
      <c r="K1922" s="108"/>
      <c r="L1922" s="108"/>
    </row>
    <row r="1923" spans="8:12">
      <c r="H1923" s="109"/>
      <c r="I1923" s="108"/>
      <c r="J1923" s="108"/>
      <c r="K1923" s="108"/>
      <c r="L1923" s="108"/>
    </row>
    <row r="1924" spans="8:12">
      <c r="H1924" s="109"/>
      <c r="I1924" s="108"/>
      <c r="J1924" s="108"/>
      <c r="K1924" s="108"/>
      <c r="L1924" s="108"/>
    </row>
    <row r="1925" spans="8:12">
      <c r="H1925" s="109"/>
      <c r="I1925" s="108"/>
      <c r="J1925" s="108"/>
      <c r="K1925" s="108"/>
      <c r="L1925" s="108"/>
    </row>
    <row r="1926" spans="8:12">
      <c r="H1926" s="109"/>
      <c r="I1926" s="108"/>
      <c r="J1926" s="108"/>
      <c r="K1926" s="108"/>
      <c r="L1926" s="108"/>
    </row>
    <row r="1927" spans="8:12">
      <c r="H1927" s="109"/>
      <c r="I1927" s="108"/>
      <c r="J1927" s="108"/>
      <c r="K1927" s="108"/>
      <c r="L1927" s="108"/>
    </row>
    <row r="1928" spans="8:12">
      <c r="H1928" s="109"/>
      <c r="I1928" s="108"/>
      <c r="J1928" s="108"/>
      <c r="K1928" s="108"/>
      <c r="L1928" s="108"/>
    </row>
    <row r="1929" spans="8:12">
      <c r="H1929" s="109"/>
      <c r="I1929" s="108"/>
      <c r="J1929" s="108"/>
      <c r="K1929" s="108"/>
      <c r="L1929" s="108"/>
    </row>
    <row r="1930" spans="8:12">
      <c r="H1930" s="109"/>
      <c r="I1930" s="108"/>
      <c r="J1930" s="108"/>
      <c r="K1930" s="108"/>
      <c r="L1930" s="108"/>
    </row>
    <row r="1931" spans="8:12">
      <c r="H1931" s="109"/>
      <c r="I1931" s="108"/>
      <c r="J1931" s="108"/>
      <c r="K1931" s="108"/>
      <c r="L1931" s="108"/>
    </row>
    <row r="1932" spans="8:12">
      <c r="H1932" s="109"/>
      <c r="I1932" s="108"/>
      <c r="J1932" s="108"/>
      <c r="K1932" s="108"/>
      <c r="L1932" s="108"/>
    </row>
    <row r="1933" spans="8:12">
      <c r="H1933" s="109"/>
      <c r="I1933" s="108"/>
      <c r="J1933" s="108"/>
      <c r="K1933" s="108"/>
      <c r="L1933" s="108"/>
    </row>
    <row r="1934" spans="8:12">
      <c r="H1934" s="109"/>
      <c r="I1934" s="108"/>
      <c r="J1934" s="108"/>
      <c r="K1934" s="108"/>
      <c r="L1934" s="108"/>
    </row>
    <row r="1935" spans="8:12">
      <c r="H1935" s="109"/>
      <c r="I1935" s="108"/>
      <c r="J1935" s="108"/>
      <c r="K1935" s="108"/>
      <c r="L1935" s="108"/>
    </row>
    <row r="1936" spans="8:12">
      <c r="H1936" s="109"/>
      <c r="I1936" s="108"/>
      <c r="J1936" s="108"/>
      <c r="K1936" s="108"/>
      <c r="L1936" s="108"/>
    </row>
    <row r="1937" spans="8:12">
      <c r="H1937" s="109"/>
      <c r="I1937" s="108"/>
      <c r="J1937" s="108"/>
      <c r="K1937" s="108"/>
      <c r="L1937" s="108"/>
    </row>
    <row r="1938" spans="8:12">
      <c r="H1938" s="109"/>
      <c r="I1938" s="108"/>
      <c r="J1938" s="108"/>
      <c r="K1938" s="108"/>
      <c r="L1938" s="108"/>
    </row>
    <row r="1939" spans="8:12">
      <c r="H1939" s="109"/>
      <c r="I1939" s="108"/>
      <c r="J1939" s="108"/>
      <c r="K1939" s="108"/>
      <c r="L1939" s="108"/>
    </row>
    <row r="1940" spans="8:12">
      <c r="H1940" s="109"/>
      <c r="I1940" s="108"/>
      <c r="J1940" s="108"/>
      <c r="K1940" s="108"/>
      <c r="L1940" s="108"/>
    </row>
    <row r="1941" spans="8:12">
      <c r="H1941" s="109"/>
      <c r="I1941" s="108"/>
      <c r="J1941" s="108"/>
      <c r="K1941" s="108"/>
      <c r="L1941" s="108"/>
    </row>
    <row r="1942" spans="8:12">
      <c r="H1942" s="109"/>
      <c r="I1942" s="108"/>
      <c r="J1942" s="108"/>
      <c r="K1942" s="108"/>
      <c r="L1942" s="108"/>
    </row>
    <row r="1943" spans="8:12">
      <c r="H1943" s="109"/>
      <c r="I1943" s="108"/>
      <c r="J1943" s="108"/>
      <c r="K1943" s="108"/>
      <c r="L1943" s="108"/>
    </row>
    <row r="1944" spans="8:12">
      <c r="H1944" s="109"/>
      <c r="I1944" s="108"/>
      <c r="J1944" s="108"/>
      <c r="K1944" s="108"/>
      <c r="L1944" s="108"/>
    </row>
    <row r="1945" spans="8:12">
      <c r="H1945" s="109"/>
      <c r="I1945" s="108"/>
      <c r="J1945" s="108"/>
      <c r="K1945" s="108"/>
      <c r="L1945" s="108"/>
    </row>
    <row r="1946" spans="8:12">
      <c r="H1946" s="109"/>
      <c r="I1946" s="108"/>
      <c r="J1946" s="108"/>
      <c r="K1946" s="108"/>
      <c r="L1946" s="108"/>
    </row>
    <row r="1947" spans="8:12">
      <c r="H1947" s="109"/>
      <c r="I1947" s="108"/>
      <c r="J1947" s="108"/>
      <c r="K1947" s="108"/>
      <c r="L1947" s="108"/>
    </row>
    <row r="1948" spans="8:12">
      <c r="H1948" s="109"/>
      <c r="I1948" s="108"/>
      <c r="J1948" s="108"/>
      <c r="K1948" s="108"/>
      <c r="L1948" s="108"/>
    </row>
    <row r="1949" spans="8:12">
      <c r="H1949" s="109"/>
      <c r="I1949" s="108"/>
      <c r="J1949" s="108"/>
      <c r="K1949" s="108"/>
      <c r="L1949" s="108"/>
    </row>
    <row r="1950" spans="8:12">
      <c r="H1950" s="109"/>
      <c r="I1950" s="108"/>
      <c r="J1950" s="108"/>
      <c r="K1950" s="108"/>
      <c r="L1950" s="108"/>
    </row>
    <row r="1951" spans="8:12">
      <c r="H1951" s="109"/>
      <c r="I1951" s="108"/>
      <c r="J1951" s="108"/>
      <c r="K1951" s="108"/>
      <c r="L1951" s="108"/>
    </row>
    <row r="1952" spans="8:12">
      <c r="H1952" s="109"/>
      <c r="I1952" s="108"/>
      <c r="J1952" s="108"/>
      <c r="K1952" s="108"/>
      <c r="L1952" s="108"/>
    </row>
    <row r="1953" spans="8:12">
      <c r="H1953" s="109"/>
      <c r="I1953" s="108"/>
      <c r="J1953" s="108"/>
      <c r="K1953" s="108"/>
      <c r="L1953" s="108"/>
    </row>
    <row r="1954" spans="8:12">
      <c r="H1954" s="109"/>
      <c r="I1954" s="108"/>
      <c r="J1954" s="108"/>
      <c r="K1954" s="108"/>
      <c r="L1954" s="108"/>
    </row>
    <row r="1955" spans="8:12">
      <c r="H1955" s="109"/>
      <c r="I1955" s="108"/>
      <c r="J1955" s="108"/>
      <c r="K1955" s="108"/>
      <c r="L1955" s="108"/>
    </row>
    <row r="1956" spans="8:12">
      <c r="H1956" s="109"/>
      <c r="I1956" s="108"/>
      <c r="J1956" s="108"/>
      <c r="K1956" s="108"/>
      <c r="L1956" s="108"/>
    </row>
    <row r="1957" spans="8:12">
      <c r="H1957" s="109"/>
      <c r="I1957" s="108"/>
      <c r="J1957" s="108"/>
      <c r="K1957" s="108"/>
      <c r="L1957" s="108"/>
    </row>
    <row r="1958" spans="8:12">
      <c r="H1958" s="109"/>
      <c r="I1958" s="108"/>
      <c r="J1958" s="108"/>
      <c r="K1958" s="108"/>
      <c r="L1958" s="108"/>
    </row>
    <row r="1959" spans="8:12">
      <c r="H1959" s="109"/>
      <c r="I1959" s="108"/>
      <c r="J1959" s="108"/>
      <c r="K1959" s="108"/>
      <c r="L1959" s="108"/>
    </row>
    <row r="1960" spans="8:12">
      <c r="H1960" s="109"/>
      <c r="I1960" s="108"/>
      <c r="J1960" s="108"/>
      <c r="K1960" s="108"/>
      <c r="L1960" s="108"/>
    </row>
    <row r="1961" spans="8:12">
      <c r="H1961" s="109"/>
      <c r="I1961" s="108"/>
      <c r="J1961" s="108"/>
      <c r="K1961" s="108"/>
      <c r="L1961" s="108"/>
    </row>
    <row r="1962" spans="8:12">
      <c r="H1962" s="109"/>
      <c r="I1962" s="108"/>
      <c r="J1962" s="108"/>
      <c r="K1962" s="108"/>
      <c r="L1962" s="108"/>
    </row>
    <row r="1963" spans="8:12">
      <c r="H1963" s="109"/>
      <c r="I1963" s="108"/>
      <c r="J1963" s="108"/>
      <c r="K1963" s="108"/>
      <c r="L1963" s="108"/>
    </row>
    <row r="1964" spans="8:12">
      <c r="H1964" s="109"/>
      <c r="I1964" s="108"/>
      <c r="J1964" s="108"/>
      <c r="K1964" s="108"/>
      <c r="L1964" s="108"/>
    </row>
    <row r="1965" spans="8:12">
      <c r="H1965" s="109"/>
      <c r="I1965" s="108"/>
      <c r="J1965" s="108"/>
      <c r="K1965" s="108"/>
      <c r="L1965" s="108"/>
    </row>
    <row r="1966" spans="8:12">
      <c r="H1966" s="109"/>
      <c r="I1966" s="108"/>
      <c r="J1966" s="108"/>
      <c r="K1966" s="108"/>
      <c r="L1966" s="108"/>
    </row>
    <row r="1967" spans="8:12">
      <c r="H1967" s="109"/>
      <c r="I1967" s="108"/>
      <c r="J1967" s="108"/>
      <c r="K1967" s="108"/>
      <c r="L1967" s="108"/>
    </row>
    <row r="1968" spans="8:12">
      <c r="H1968" s="109"/>
      <c r="I1968" s="108"/>
      <c r="J1968" s="108"/>
      <c r="K1968" s="108"/>
      <c r="L1968" s="108"/>
    </row>
    <row r="1969" spans="8:12">
      <c r="H1969" s="109"/>
      <c r="I1969" s="108"/>
      <c r="J1969" s="108"/>
      <c r="K1969" s="108"/>
      <c r="L1969" s="108"/>
    </row>
    <row r="1970" spans="8:12">
      <c r="H1970" s="109"/>
      <c r="I1970" s="108"/>
      <c r="J1970" s="108"/>
      <c r="K1970" s="108"/>
      <c r="L1970" s="108"/>
    </row>
    <row r="1971" spans="8:12">
      <c r="H1971" s="109"/>
      <c r="I1971" s="108"/>
      <c r="J1971" s="108"/>
      <c r="K1971" s="108"/>
      <c r="L1971" s="108"/>
    </row>
    <row r="1972" spans="8:12">
      <c r="H1972" s="109"/>
      <c r="I1972" s="108"/>
      <c r="J1972" s="108"/>
      <c r="K1972" s="108"/>
      <c r="L1972" s="108"/>
    </row>
    <row r="1973" spans="8:12">
      <c r="H1973" s="109"/>
      <c r="I1973" s="108"/>
      <c r="J1973" s="108"/>
      <c r="K1973" s="108"/>
      <c r="L1973" s="108"/>
    </row>
    <row r="1974" spans="8:12">
      <c r="H1974" s="109"/>
      <c r="I1974" s="108"/>
      <c r="J1974" s="108"/>
      <c r="K1974" s="108"/>
      <c r="L1974" s="108"/>
    </row>
    <row r="1975" spans="8:12">
      <c r="H1975" s="109"/>
      <c r="I1975" s="108"/>
      <c r="J1975" s="108"/>
      <c r="K1975" s="108"/>
      <c r="L1975" s="108"/>
    </row>
    <row r="1976" spans="8:12">
      <c r="H1976" s="109"/>
      <c r="I1976" s="108"/>
      <c r="J1976" s="108"/>
      <c r="K1976" s="108"/>
      <c r="L1976" s="108"/>
    </row>
    <row r="1977" spans="8:12">
      <c r="H1977" s="109"/>
      <c r="I1977" s="108"/>
      <c r="J1977" s="108"/>
      <c r="K1977" s="108"/>
      <c r="L1977" s="108"/>
    </row>
    <row r="1978" spans="8:12">
      <c r="H1978" s="109"/>
      <c r="I1978" s="108"/>
      <c r="J1978" s="108"/>
      <c r="K1978" s="108"/>
      <c r="L1978" s="108"/>
    </row>
    <row r="1979" spans="8:12">
      <c r="H1979" s="109"/>
      <c r="I1979" s="108"/>
      <c r="J1979" s="108"/>
      <c r="K1979" s="108"/>
      <c r="L1979" s="108"/>
    </row>
    <row r="1980" spans="8:12">
      <c r="H1980" s="109"/>
      <c r="I1980" s="108"/>
      <c r="J1980" s="108"/>
      <c r="K1980" s="108"/>
      <c r="L1980" s="108"/>
    </row>
    <row r="1981" spans="8:12">
      <c r="H1981" s="109"/>
      <c r="I1981" s="108"/>
      <c r="J1981" s="108"/>
      <c r="K1981" s="108"/>
      <c r="L1981" s="108"/>
    </row>
    <row r="1982" spans="8:12">
      <c r="H1982" s="109"/>
      <c r="I1982" s="108"/>
      <c r="J1982" s="108"/>
      <c r="K1982" s="108"/>
      <c r="L1982" s="108"/>
    </row>
    <row r="1983" spans="8:12">
      <c r="H1983" s="109"/>
      <c r="I1983" s="108"/>
      <c r="J1983" s="108"/>
      <c r="K1983" s="108"/>
      <c r="L1983" s="108"/>
    </row>
    <row r="1984" spans="8:12">
      <c r="H1984" s="109"/>
      <c r="I1984" s="108"/>
      <c r="J1984" s="108"/>
      <c r="K1984" s="108"/>
      <c r="L1984" s="108"/>
    </row>
    <row r="1985" spans="8:12">
      <c r="H1985" s="109"/>
      <c r="I1985" s="108"/>
      <c r="J1985" s="108"/>
      <c r="K1985" s="108"/>
      <c r="L1985" s="108"/>
    </row>
    <row r="1986" spans="8:12">
      <c r="H1986" s="109"/>
      <c r="I1986" s="108"/>
      <c r="J1986" s="108"/>
      <c r="K1986" s="108"/>
      <c r="L1986" s="108"/>
    </row>
    <row r="1987" spans="8:12">
      <c r="H1987" s="109"/>
      <c r="I1987" s="108"/>
      <c r="J1987" s="108"/>
      <c r="K1987" s="108"/>
      <c r="L1987" s="108"/>
    </row>
    <row r="1988" spans="8:12">
      <c r="H1988" s="109"/>
      <c r="I1988" s="108"/>
      <c r="J1988" s="108"/>
      <c r="K1988" s="108"/>
      <c r="L1988" s="108"/>
    </row>
    <row r="1989" spans="8:12">
      <c r="H1989" s="109"/>
      <c r="I1989" s="108"/>
      <c r="J1989" s="108"/>
      <c r="K1989" s="108"/>
      <c r="L1989" s="108"/>
    </row>
    <row r="1990" spans="8:12">
      <c r="H1990" s="109"/>
      <c r="I1990" s="108"/>
      <c r="J1990" s="108"/>
      <c r="K1990" s="108"/>
      <c r="L1990" s="108"/>
    </row>
    <row r="1991" spans="8:12">
      <c r="H1991" s="109"/>
      <c r="I1991" s="108"/>
      <c r="J1991" s="108"/>
      <c r="K1991" s="108"/>
      <c r="L1991" s="108"/>
    </row>
    <row r="1992" spans="8:12">
      <c r="H1992" s="109"/>
      <c r="I1992" s="108"/>
      <c r="J1992" s="108"/>
      <c r="K1992" s="108"/>
      <c r="L1992" s="108"/>
    </row>
    <row r="1993" spans="8:12">
      <c r="H1993" s="109"/>
      <c r="I1993" s="108"/>
      <c r="J1993" s="108"/>
      <c r="K1993" s="108"/>
      <c r="L1993" s="108"/>
    </row>
    <row r="1994" spans="8:12">
      <c r="H1994" s="109"/>
      <c r="I1994" s="108"/>
      <c r="J1994" s="108"/>
      <c r="K1994" s="108"/>
      <c r="L1994" s="108"/>
    </row>
    <row r="1995" spans="8:12">
      <c r="H1995" s="109"/>
      <c r="I1995" s="108"/>
      <c r="J1995" s="108"/>
      <c r="K1995" s="108"/>
      <c r="L1995" s="108"/>
    </row>
    <row r="1996" spans="8:12">
      <c r="H1996" s="109"/>
      <c r="I1996" s="108"/>
      <c r="J1996" s="108"/>
      <c r="K1996" s="108"/>
      <c r="L1996" s="108"/>
    </row>
    <row r="1997" spans="8:12">
      <c r="H1997" s="109"/>
      <c r="I1997" s="108"/>
      <c r="J1997" s="108"/>
      <c r="K1997" s="108"/>
      <c r="L1997" s="108"/>
    </row>
    <row r="1998" spans="8:12">
      <c r="H1998" s="109"/>
      <c r="I1998" s="108"/>
      <c r="J1998" s="108"/>
      <c r="K1998" s="108"/>
      <c r="L1998" s="108"/>
    </row>
    <row r="1999" spans="8:12">
      <c r="H1999" s="109"/>
      <c r="I1999" s="108"/>
      <c r="J1999" s="108"/>
      <c r="K1999" s="108"/>
      <c r="L1999" s="108"/>
    </row>
    <row r="2000" spans="8:12">
      <c r="H2000" s="109"/>
      <c r="I2000" s="108"/>
      <c r="J2000" s="108"/>
      <c r="K2000" s="108"/>
      <c r="L2000" s="108"/>
    </row>
    <row r="2001" spans="8:12">
      <c r="H2001" s="109"/>
      <c r="I2001" s="108"/>
      <c r="J2001" s="108"/>
      <c r="K2001" s="108"/>
      <c r="L2001" s="108"/>
    </row>
    <row r="2002" spans="8:12">
      <c r="H2002" s="109"/>
      <c r="I2002" s="108"/>
      <c r="J2002" s="108"/>
      <c r="K2002" s="108"/>
      <c r="L2002" s="108"/>
    </row>
    <row r="2003" spans="8:12">
      <c r="H2003" s="109"/>
      <c r="I2003" s="108"/>
      <c r="J2003" s="108"/>
      <c r="K2003" s="108"/>
      <c r="L2003" s="108"/>
    </row>
    <row r="2004" spans="8:12">
      <c r="H2004" s="109"/>
      <c r="I2004" s="108"/>
      <c r="J2004" s="108"/>
      <c r="K2004" s="108"/>
      <c r="L2004" s="108"/>
    </row>
    <row r="2005" spans="8:12">
      <c r="H2005" s="109"/>
      <c r="I2005" s="108"/>
      <c r="J2005" s="108"/>
      <c r="K2005" s="108"/>
      <c r="L2005" s="108"/>
    </row>
    <row r="2006" spans="8:12">
      <c r="H2006" s="109"/>
      <c r="I2006" s="108"/>
      <c r="J2006" s="108"/>
      <c r="K2006" s="108"/>
      <c r="L2006" s="108"/>
    </row>
    <row r="2007" spans="8:12">
      <c r="H2007" s="109"/>
      <c r="I2007" s="108"/>
      <c r="J2007" s="108"/>
      <c r="K2007" s="108"/>
      <c r="L2007" s="108"/>
    </row>
    <row r="2008" spans="8:12">
      <c r="H2008" s="109"/>
      <c r="I2008" s="108"/>
      <c r="J2008" s="108"/>
      <c r="K2008" s="108"/>
      <c r="L2008" s="108"/>
    </row>
    <row r="2009" spans="8:12">
      <c r="H2009" s="109"/>
      <c r="I2009" s="108"/>
      <c r="J2009" s="108"/>
      <c r="K2009" s="108"/>
      <c r="L2009" s="108"/>
    </row>
    <row r="2010" spans="8:12">
      <c r="H2010" s="109"/>
      <c r="I2010" s="108"/>
      <c r="J2010" s="108"/>
      <c r="K2010" s="108"/>
      <c r="L2010" s="108"/>
    </row>
    <row r="2011" spans="8:12">
      <c r="H2011" s="109"/>
      <c r="I2011" s="108"/>
      <c r="J2011" s="108"/>
      <c r="K2011" s="108"/>
      <c r="L2011" s="108"/>
    </row>
    <row r="2012" spans="8:12">
      <c r="H2012" s="109"/>
      <c r="I2012" s="108"/>
      <c r="J2012" s="108"/>
      <c r="K2012" s="108"/>
      <c r="L2012" s="108"/>
    </row>
    <row r="2013" spans="8:12">
      <c r="H2013" s="109"/>
      <c r="I2013" s="108"/>
      <c r="J2013" s="108"/>
      <c r="K2013" s="108"/>
      <c r="L2013" s="108"/>
    </row>
    <row r="2014" spans="8:12">
      <c r="H2014" s="109"/>
      <c r="I2014" s="108"/>
      <c r="J2014" s="108"/>
      <c r="K2014" s="108"/>
      <c r="L2014" s="108"/>
    </row>
    <row r="2015" spans="8:12">
      <c r="H2015" s="109"/>
      <c r="I2015" s="108"/>
      <c r="J2015" s="108"/>
      <c r="K2015" s="108"/>
      <c r="L2015" s="108"/>
    </row>
    <row r="2016" spans="8:12">
      <c r="H2016" s="109"/>
      <c r="I2016" s="108"/>
      <c r="J2016" s="108"/>
      <c r="K2016" s="108"/>
      <c r="L2016" s="108"/>
    </row>
    <row r="2017" spans="8:12">
      <c r="H2017" s="109"/>
      <c r="I2017" s="108"/>
      <c r="J2017" s="108"/>
      <c r="K2017" s="108"/>
      <c r="L2017" s="108"/>
    </row>
    <row r="2018" spans="8:12">
      <c r="H2018" s="109"/>
      <c r="I2018" s="108"/>
      <c r="J2018" s="108"/>
      <c r="K2018" s="108"/>
      <c r="L2018" s="108"/>
    </row>
    <row r="2019" spans="8:12">
      <c r="H2019" s="109"/>
      <c r="I2019" s="108"/>
      <c r="J2019" s="108"/>
      <c r="K2019" s="108"/>
      <c r="L2019" s="108"/>
    </row>
    <row r="2020" spans="8:12">
      <c r="H2020" s="109"/>
      <c r="I2020" s="108"/>
      <c r="J2020" s="108"/>
      <c r="K2020" s="108"/>
      <c r="L2020" s="108"/>
    </row>
    <row r="2021" spans="8:12">
      <c r="H2021" s="109"/>
      <c r="I2021" s="108"/>
      <c r="J2021" s="108"/>
      <c r="K2021" s="108"/>
      <c r="L2021" s="108"/>
    </row>
    <row r="2022" spans="8:12">
      <c r="H2022" s="109"/>
      <c r="I2022" s="108"/>
      <c r="J2022" s="108"/>
      <c r="K2022" s="108"/>
      <c r="L2022" s="108"/>
    </row>
    <row r="2023" spans="8:12">
      <c r="H2023" s="109"/>
      <c r="I2023" s="108"/>
      <c r="J2023" s="108"/>
      <c r="K2023" s="108"/>
      <c r="L2023" s="108"/>
    </row>
    <row r="2024" spans="8:12">
      <c r="H2024" s="109"/>
      <c r="I2024" s="108"/>
      <c r="J2024" s="108"/>
      <c r="K2024" s="108"/>
      <c r="L2024" s="108"/>
    </row>
    <row r="2025" spans="8:12">
      <c r="H2025" s="109"/>
      <c r="I2025" s="108"/>
      <c r="J2025" s="108"/>
      <c r="K2025" s="108"/>
      <c r="L2025" s="108"/>
    </row>
    <row r="2026" spans="8:12">
      <c r="H2026" s="109"/>
      <c r="I2026" s="108"/>
      <c r="J2026" s="108"/>
      <c r="K2026" s="108"/>
      <c r="L2026" s="108"/>
    </row>
    <row r="2027" spans="8:12">
      <c r="H2027" s="109"/>
      <c r="I2027" s="108"/>
      <c r="J2027" s="108"/>
      <c r="K2027" s="108"/>
      <c r="L2027" s="108"/>
    </row>
    <row r="2028" spans="8:12">
      <c r="H2028" s="109"/>
      <c r="I2028" s="108"/>
      <c r="J2028" s="108"/>
      <c r="K2028" s="108"/>
      <c r="L2028" s="108"/>
    </row>
    <row r="2029" spans="8:12">
      <c r="H2029" s="109"/>
      <c r="I2029" s="108"/>
      <c r="J2029" s="108"/>
      <c r="K2029" s="108"/>
      <c r="L2029" s="108"/>
    </row>
    <row r="2030" spans="8:12">
      <c r="H2030" s="109"/>
      <c r="I2030" s="108"/>
      <c r="J2030" s="108"/>
      <c r="K2030" s="108"/>
      <c r="L2030" s="108"/>
    </row>
    <row r="2031" spans="8:12">
      <c r="H2031" s="109"/>
      <c r="I2031" s="108"/>
      <c r="J2031" s="108"/>
      <c r="K2031" s="108"/>
      <c r="L2031" s="108"/>
    </row>
    <row r="2032" spans="8:12">
      <c r="H2032" s="109"/>
      <c r="I2032" s="108"/>
      <c r="J2032" s="108"/>
      <c r="K2032" s="108"/>
      <c r="L2032" s="108"/>
    </row>
    <row r="2033" spans="8:12">
      <c r="H2033" s="109"/>
      <c r="I2033" s="108"/>
      <c r="J2033" s="108"/>
      <c r="K2033" s="108"/>
      <c r="L2033" s="108"/>
    </row>
    <row r="2034" spans="8:12">
      <c r="H2034" s="109"/>
      <c r="I2034" s="108"/>
      <c r="J2034" s="108"/>
      <c r="K2034" s="108"/>
      <c r="L2034" s="108"/>
    </row>
    <row r="2035" spans="8:12">
      <c r="H2035" s="109"/>
      <c r="I2035" s="108"/>
      <c r="J2035" s="108"/>
      <c r="K2035" s="108"/>
      <c r="L2035" s="108"/>
    </row>
    <row r="2036" spans="8:12">
      <c r="H2036" s="109"/>
      <c r="I2036" s="108"/>
      <c r="J2036" s="108"/>
      <c r="K2036" s="108"/>
      <c r="L2036" s="108"/>
    </row>
    <row r="2037" spans="8:12">
      <c r="H2037" s="109"/>
      <c r="I2037" s="108"/>
      <c r="J2037" s="108"/>
      <c r="K2037" s="108"/>
      <c r="L2037" s="108"/>
    </row>
    <row r="2038" spans="8:12">
      <c r="H2038" s="109"/>
      <c r="I2038" s="108"/>
      <c r="J2038" s="108"/>
      <c r="K2038" s="108"/>
      <c r="L2038" s="108"/>
    </row>
    <row r="2039" spans="8:12">
      <c r="H2039" s="109"/>
      <c r="I2039" s="108"/>
      <c r="J2039" s="108"/>
      <c r="K2039" s="108"/>
      <c r="L2039" s="108"/>
    </row>
    <row r="2040" spans="8:12">
      <c r="H2040" s="109"/>
      <c r="I2040" s="108"/>
      <c r="J2040" s="108"/>
      <c r="K2040" s="108"/>
      <c r="L2040" s="108"/>
    </row>
    <row r="2041" spans="8:12">
      <c r="H2041" s="109"/>
      <c r="I2041" s="108"/>
      <c r="J2041" s="108"/>
      <c r="K2041" s="108"/>
      <c r="L2041" s="108"/>
    </row>
    <row r="2042" spans="8:12">
      <c r="H2042" s="109"/>
      <c r="I2042" s="108"/>
      <c r="J2042" s="108"/>
      <c r="K2042" s="108"/>
      <c r="L2042" s="108"/>
    </row>
    <row r="2043" spans="8:12">
      <c r="H2043" s="109"/>
      <c r="I2043" s="108"/>
      <c r="J2043" s="108"/>
      <c r="K2043" s="108"/>
      <c r="L2043" s="108"/>
    </row>
    <row r="2044" spans="8:12">
      <c r="H2044" s="109"/>
      <c r="I2044" s="108"/>
      <c r="J2044" s="108"/>
      <c r="K2044" s="108"/>
      <c r="L2044" s="108"/>
    </row>
    <row r="2045" spans="8:12">
      <c r="H2045" s="109"/>
      <c r="I2045" s="108"/>
      <c r="J2045" s="108"/>
      <c r="K2045" s="108"/>
      <c r="L2045" s="108"/>
    </row>
    <row r="2046" spans="8:12">
      <c r="H2046" s="109"/>
      <c r="I2046" s="108"/>
      <c r="J2046" s="108"/>
      <c r="K2046" s="108"/>
      <c r="L2046" s="108"/>
    </row>
    <row r="2047" spans="8:12">
      <c r="H2047" s="109"/>
      <c r="I2047" s="108"/>
      <c r="J2047" s="108"/>
      <c r="K2047" s="108"/>
      <c r="L2047" s="108"/>
    </row>
    <row r="2048" spans="8:12">
      <c r="H2048" s="109"/>
      <c r="I2048" s="108"/>
      <c r="J2048" s="108"/>
      <c r="K2048" s="108"/>
      <c r="L2048" s="108"/>
    </row>
    <row r="2049" spans="8:12">
      <c r="H2049" s="109"/>
      <c r="I2049" s="108"/>
      <c r="J2049" s="108"/>
      <c r="K2049" s="108"/>
      <c r="L2049" s="108"/>
    </row>
    <row r="2050" spans="8:12">
      <c r="H2050" s="109"/>
      <c r="I2050" s="108"/>
      <c r="J2050" s="108"/>
      <c r="K2050" s="108"/>
      <c r="L2050" s="108"/>
    </row>
    <row r="2051" spans="8:12">
      <c r="H2051" s="109"/>
      <c r="I2051" s="108"/>
      <c r="J2051" s="108"/>
      <c r="K2051" s="108"/>
      <c r="L2051" s="108"/>
    </row>
    <row r="2052" spans="8:12">
      <c r="H2052" s="109"/>
      <c r="I2052" s="108"/>
      <c r="J2052" s="108"/>
      <c r="K2052" s="108"/>
      <c r="L2052" s="108"/>
    </row>
    <row r="2053" spans="8:12">
      <c r="H2053" s="109"/>
      <c r="I2053" s="108"/>
      <c r="J2053" s="108"/>
      <c r="K2053" s="108"/>
      <c r="L2053" s="108"/>
    </row>
    <row r="2054" spans="8:12">
      <c r="H2054" s="109"/>
      <c r="I2054" s="108"/>
      <c r="J2054" s="108"/>
      <c r="K2054" s="108"/>
      <c r="L2054" s="108"/>
    </row>
    <row r="2055" spans="8:12">
      <c r="H2055" s="109"/>
      <c r="I2055" s="108"/>
      <c r="J2055" s="108"/>
      <c r="K2055" s="108"/>
      <c r="L2055" s="108"/>
    </row>
    <row r="2056" spans="8:12">
      <c r="H2056" s="109"/>
      <c r="I2056" s="108"/>
      <c r="J2056" s="108"/>
      <c r="K2056" s="108"/>
      <c r="L2056" s="108"/>
    </row>
    <row r="2057" spans="8:12">
      <c r="H2057" s="109"/>
      <c r="I2057" s="108"/>
      <c r="J2057" s="108"/>
      <c r="K2057" s="108"/>
      <c r="L2057" s="108"/>
    </row>
    <row r="2058" spans="8:12">
      <c r="H2058" s="109"/>
      <c r="I2058" s="108"/>
      <c r="J2058" s="108"/>
      <c r="K2058" s="108"/>
      <c r="L2058" s="108"/>
    </row>
    <row r="2059" spans="8:12">
      <c r="H2059" s="109"/>
      <c r="I2059" s="108"/>
      <c r="J2059" s="108"/>
      <c r="K2059" s="108"/>
      <c r="L2059" s="108"/>
    </row>
    <row r="2060" spans="8:12">
      <c r="H2060" s="109"/>
      <c r="I2060" s="108"/>
      <c r="J2060" s="108"/>
      <c r="K2060" s="108"/>
      <c r="L2060" s="108"/>
    </row>
    <row r="2061" spans="8:12">
      <c r="H2061" s="109"/>
      <c r="I2061" s="108"/>
      <c r="J2061" s="108"/>
      <c r="K2061" s="108"/>
      <c r="L2061" s="108"/>
    </row>
    <row r="2062" spans="8:12">
      <c r="H2062" s="109"/>
      <c r="I2062" s="108"/>
      <c r="J2062" s="108"/>
      <c r="K2062" s="108"/>
      <c r="L2062" s="108"/>
    </row>
    <row r="2063" spans="8:12">
      <c r="H2063" s="109"/>
      <c r="I2063" s="108"/>
      <c r="J2063" s="108"/>
      <c r="K2063" s="108"/>
      <c r="L2063" s="108"/>
    </row>
    <row r="2064" spans="8:12">
      <c r="H2064" s="109"/>
      <c r="I2064" s="108"/>
      <c r="J2064" s="108"/>
      <c r="K2064" s="108"/>
      <c r="L2064" s="108"/>
    </row>
    <row r="2065" spans="8:12">
      <c r="H2065" s="109"/>
      <c r="I2065" s="108"/>
      <c r="J2065" s="108"/>
      <c r="K2065" s="108"/>
      <c r="L2065" s="108"/>
    </row>
    <row r="2066" spans="8:12">
      <c r="H2066" s="109"/>
      <c r="I2066" s="108"/>
      <c r="J2066" s="108"/>
      <c r="K2066" s="108"/>
      <c r="L2066" s="108"/>
    </row>
    <row r="2067" spans="8:12">
      <c r="H2067" s="109"/>
      <c r="I2067" s="108"/>
      <c r="J2067" s="108"/>
      <c r="K2067" s="108"/>
      <c r="L2067" s="108"/>
    </row>
    <row r="2068" spans="8:12">
      <c r="H2068" s="109"/>
      <c r="I2068" s="108"/>
      <c r="J2068" s="108"/>
      <c r="K2068" s="108"/>
      <c r="L2068" s="108"/>
    </row>
    <row r="2069" spans="8:12">
      <c r="H2069" s="109"/>
      <c r="I2069" s="108"/>
      <c r="J2069" s="108"/>
      <c r="K2069" s="108"/>
      <c r="L2069" s="108"/>
    </row>
    <row r="2070" spans="8:12">
      <c r="H2070" s="109"/>
      <c r="I2070" s="108"/>
      <c r="J2070" s="108"/>
      <c r="K2070" s="108"/>
      <c r="L2070" s="108"/>
    </row>
    <row r="2071" spans="8:12">
      <c r="H2071" s="109"/>
      <c r="I2071" s="108"/>
      <c r="J2071" s="108"/>
      <c r="K2071" s="108"/>
      <c r="L2071" s="108"/>
    </row>
    <row r="2072" spans="8:12">
      <c r="H2072" s="109"/>
      <c r="I2072" s="108"/>
      <c r="J2072" s="108"/>
      <c r="K2072" s="108"/>
      <c r="L2072" s="108"/>
    </row>
    <row r="2073" spans="8:12">
      <c r="H2073" s="109"/>
      <c r="I2073" s="108"/>
      <c r="J2073" s="108"/>
      <c r="K2073" s="108"/>
      <c r="L2073" s="108"/>
    </row>
    <row r="2074" spans="8:12">
      <c r="H2074" s="109"/>
      <c r="I2074" s="108"/>
      <c r="J2074" s="108"/>
      <c r="K2074" s="108"/>
      <c r="L2074" s="108"/>
    </row>
    <row r="2075" spans="8:12">
      <c r="H2075" s="109"/>
      <c r="I2075" s="108"/>
      <c r="J2075" s="108"/>
      <c r="K2075" s="108"/>
      <c r="L2075" s="108"/>
    </row>
    <row r="2076" spans="8:12">
      <c r="H2076" s="109"/>
      <c r="I2076" s="108"/>
      <c r="J2076" s="108"/>
      <c r="K2076" s="108"/>
      <c r="L2076" s="108"/>
    </row>
    <row r="2077" spans="8:12">
      <c r="H2077" s="109"/>
      <c r="I2077" s="108"/>
      <c r="J2077" s="108"/>
      <c r="K2077" s="108"/>
      <c r="L2077" s="108"/>
    </row>
    <row r="2078" spans="8:12">
      <c r="H2078" s="109"/>
      <c r="I2078" s="108"/>
      <c r="J2078" s="108"/>
      <c r="K2078" s="108"/>
      <c r="L2078" s="108"/>
    </row>
    <row r="2079" spans="8:12">
      <c r="H2079" s="109"/>
      <c r="I2079" s="108"/>
      <c r="J2079" s="108"/>
      <c r="K2079" s="108"/>
      <c r="L2079" s="108"/>
    </row>
    <row r="2080" spans="8:12">
      <c r="H2080" s="109"/>
      <c r="I2080" s="108"/>
      <c r="J2080" s="108"/>
      <c r="K2080" s="108"/>
      <c r="L2080" s="108"/>
    </row>
    <row r="2081" spans="8:12">
      <c r="H2081" s="109"/>
      <c r="I2081" s="108"/>
      <c r="J2081" s="108"/>
      <c r="K2081" s="108"/>
      <c r="L2081" s="108"/>
    </row>
    <row r="2082" spans="8:12">
      <c r="H2082" s="109"/>
      <c r="I2082" s="108"/>
      <c r="J2082" s="108"/>
      <c r="K2082" s="108"/>
      <c r="L2082" s="108"/>
    </row>
    <row r="2083" spans="8:12">
      <c r="H2083" s="109"/>
      <c r="I2083" s="108"/>
      <c r="J2083" s="108"/>
      <c r="K2083" s="108"/>
      <c r="L2083" s="108"/>
    </row>
    <row r="2084" spans="8:12">
      <c r="H2084" s="109"/>
      <c r="I2084" s="108"/>
      <c r="J2084" s="108"/>
      <c r="K2084" s="108"/>
      <c r="L2084" s="108"/>
    </row>
    <row r="2085" spans="8:12">
      <c r="H2085" s="109"/>
      <c r="I2085" s="108"/>
      <c r="J2085" s="108"/>
      <c r="K2085" s="108"/>
      <c r="L2085" s="108"/>
    </row>
    <row r="2086" spans="8:12">
      <c r="H2086" s="109"/>
      <c r="I2086" s="108"/>
      <c r="J2086" s="108"/>
      <c r="K2086" s="108"/>
      <c r="L2086" s="108"/>
    </row>
    <row r="2087" spans="8:12">
      <c r="H2087" s="109"/>
      <c r="I2087" s="108"/>
      <c r="J2087" s="108"/>
      <c r="K2087" s="108"/>
      <c r="L2087" s="108"/>
    </row>
    <row r="2088" spans="8:12">
      <c r="H2088" s="109"/>
      <c r="I2088" s="108"/>
      <c r="J2088" s="108"/>
      <c r="K2088" s="108"/>
      <c r="L2088" s="108"/>
    </row>
    <row r="2089" spans="8:12">
      <c r="H2089" s="109"/>
      <c r="I2089" s="108"/>
      <c r="J2089" s="108"/>
      <c r="K2089" s="108"/>
      <c r="L2089" s="108"/>
    </row>
    <row r="2090" spans="8:12">
      <c r="H2090" s="109"/>
      <c r="I2090" s="108"/>
      <c r="J2090" s="108"/>
      <c r="K2090" s="108"/>
      <c r="L2090" s="108"/>
    </row>
    <row r="2091" spans="8:12">
      <c r="H2091" s="109"/>
      <c r="I2091" s="108"/>
      <c r="J2091" s="108"/>
      <c r="K2091" s="108"/>
      <c r="L2091" s="108"/>
    </row>
    <row r="2092" spans="8:12">
      <c r="H2092" s="109"/>
      <c r="I2092" s="108"/>
      <c r="J2092" s="108"/>
      <c r="K2092" s="108"/>
      <c r="L2092" s="108"/>
    </row>
    <row r="2093" spans="8:12">
      <c r="H2093" s="109"/>
      <c r="I2093" s="108"/>
      <c r="J2093" s="108"/>
      <c r="K2093" s="108"/>
      <c r="L2093" s="108"/>
    </row>
    <row r="2094" spans="8:12">
      <c r="H2094" s="109"/>
      <c r="I2094" s="108"/>
      <c r="J2094" s="108"/>
      <c r="K2094" s="108"/>
      <c r="L2094" s="108"/>
    </row>
    <row r="2095" spans="8:12">
      <c r="H2095" s="109"/>
      <c r="I2095" s="108"/>
      <c r="J2095" s="108"/>
      <c r="K2095" s="108"/>
      <c r="L2095" s="108"/>
    </row>
    <row r="2096" spans="8:12">
      <c r="H2096" s="109"/>
      <c r="I2096" s="108"/>
      <c r="J2096" s="108"/>
      <c r="K2096" s="108"/>
      <c r="L2096" s="108"/>
    </row>
    <row r="2097" spans="8:12">
      <c r="H2097" s="109"/>
      <c r="I2097" s="108"/>
      <c r="J2097" s="108"/>
      <c r="K2097" s="108"/>
      <c r="L2097" s="108"/>
    </row>
    <row r="2098" spans="8:12">
      <c r="H2098" s="109"/>
      <c r="I2098" s="108"/>
      <c r="J2098" s="108"/>
      <c r="K2098" s="108"/>
      <c r="L2098" s="108"/>
    </row>
    <row r="2099" spans="8:12">
      <c r="H2099" s="109"/>
      <c r="I2099" s="108"/>
      <c r="J2099" s="108"/>
      <c r="K2099" s="108"/>
      <c r="L2099" s="108"/>
    </row>
    <row r="2100" spans="8:12">
      <c r="H2100" s="109"/>
      <c r="I2100" s="108"/>
      <c r="J2100" s="108"/>
      <c r="K2100" s="108"/>
      <c r="L2100" s="108"/>
    </row>
    <row r="2101" spans="8:12">
      <c r="H2101" s="109"/>
      <c r="I2101" s="108"/>
      <c r="J2101" s="108"/>
      <c r="K2101" s="108"/>
      <c r="L2101" s="108"/>
    </row>
    <row r="2102" spans="8:12">
      <c r="H2102" s="109"/>
      <c r="I2102" s="108"/>
      <c r="J2102" s="108"/>
      <c r="K2102" s="108"/>
      <c r="L2102" s="108"/>
    </row>
    <row r="2103" spans="8:12">
      <c r="H2103" s="109"/>
      <c r="I2103" s="108"/>
      <c r="J2103" s="108"/>
      <c r="K2103" s="108"/>
      <c r="L2103" s="108"/>
    </row>
    <row r="2104" spans="8:12">
      <c r="H2104" s="109"/>
      <c r="I2104" s="108"/>
      <c r="J2104" s="108"/>
      <c r="K2104" s="108"/>
      <c r="L2104" s="108"/>
    </row>
    <row r="2105" spans="8:12">
      <c r="H2105" s="109"/>
      <c r="I2105" s="108"/>
      <c r="J2105" s="108"/>
      <c r="K2105" s="108"/>
      <c r="L2105" s="108"/>
    </row>
    <row r="2106" spans="8:12">
      <c r="H2106" s="109"/>
      <c r="I2106" s="108"/>
      <c r="J2106" s="108"/>
      <c r="K2106" s="108"/>
      <c r="L2106" s="108"/>
    </row>
    <row r="2107" spans="8:12">
      <c r="H2107" s="109"/>
      <c r="I2107" s="108"/>
      <c r="J2107" s="108"/>
      <c r="K2107" s="108"/>
      <c r="L2107" s="108"/>
    </row>
    <row r="2108" spans="8:12">
      <c r="H2108" s="109"/>
      <c r="I2108" s="108"/>
      <c r="J2108" s="108"/>
      <c r="K2108" s="108"/>
      <c r="L2108" s="108"/>
    </row>
    <row r="2109" spans="8:12">
      <c r="H2109" s="109"/>
      <c r="I2109" s="108"/>
      <c r="J2109" s="108"/>
      <c r="K2109" s="108"/>
      <c r="L2109" s="108"/>
    </row>
    <row r="2110" spans="8:12">
      <c r="H2110" s="109"/>
      <c r="I2110" s="108"/>
      <c r="J2110" s="108"/>
      <c r="K2110" s="108"/>
      <c r="L2110" s="108"/>
    </row>
    <row r="2111" spans="8:12">
      <c r="H2111" s="109"/>
      <c r="I2111" s="108"/>
      <c r="J2111" s="108"/>
      <c r="K2111" s="108"/>
      <c r="L2111" s="108"/>
    </row>
    <row r="2112" spans="8:12">
      <c r="H2112" s="109"/>
      <c r="I2112" s="108"/>
      <c r="J2112" s="108"/>
      <c r="K2112" s="108"/>
      <c r="L2112" s="108"/>
    </row>
    <row r="2113" spans="8:12">
      <c r="H2113" s="109"/>
      <c r="I2113" s="108"/>
      <c r="J2113" s="108"/>
      <c r="K2113" s="108"/>
      <c r="L2113" s="108"/>
    </row>
    <row r="2114" spans="8:12">
      <c r="H2114" s="109"/>
      <c r="I2114" s="108"/>
      <c r="J2114" s="108"/>
      <c r="K2114" s="108"/>
      <c r="L2114" s="108"/>
    </row>
    <row r="2115" spans="8:12">
      <c r="H2115" s="109"/>
      <c r="I2115" s="108"/>
      <c r="J2115" s="108"/>
      <c r="K2115" s="108"/>
      <c r="L2115" s="108"/>
    </row>
    <row r="2116" spans="8:12">
      <c r="H2116" s="109"/>
      <c r="I2116" s="108"/>
      <c r="J2116" s="108"/>
      <c r="K2116" s="108"/>
      <c r="L2116" s="108"/>
    </row>
    <row r="2117" spans="8:12">
      <c r="H2117" s="109"/>
      <c r="I2117" s="108"/>
      <c r="J2117" s="108"/>
      <c r="K2117" s="108"/>
      <c r="L2117" s="108"/>
    </row>
    <row r="2118" spans="8:12">
      <c r="H2118" s="109"/>
      <c r="I2118" s="108"/>
      <c r="J2118" s="108"/>
      <c r="K2118" s="108"/>
      <c r="L2118" s="108"/>
    </row>
    <row r="2119" spans="8:12">
      <c r="H2119" s="109"/>
      <c r="I2119" s="108"/>
      <c r="J2119" s="108"/>
      <c r="K2119" s="108"/>
      <c r="L2119" s="108"/>
    </row>
    <row r="2120" spans="8:12">
      <c r="H2120" s="109"/>
      <c r="I2120" s="108"/>
      <c r="J2120" s="108"/>
      <c r="K2120" s="108"/>
      <c r="L2120" s="108"/>
    </row>
    <row r="2121" spans="8:12">
      <c r="H2121" s="109"/>
      <c r="I2121" s="108"/>
      <c r="J2121" s="108"/>
      <c r="K2121" s="108"/>
      <c r="L2121" s="108"/>
    </row>
    <row r="2122" spans="8:12">
      <c r="H2122" s="109"/>
      <c r="I2122" s="108"/>
      <c r="J2122" s="108"/>
      <c r="K2122" s="108"/>
      <c r="L2122" s="108"/>
    </row>
    <row r="2123" spans="8:12">
      <c r="H2123" s="109"/>
      <c r="I2123" s="108"/>
      <c r="J2123" s="108"/>
      <c r="K2123" s="108"/>
      <c r="L2123" s="108"/>
    </row>
    <row r="2124" spans="8:12">
      <c r="H2124" s="109"/>
      <c r="I2124" s="108"/>
      <c r="J2124" s="108"/>
      <c r="K2124" s="108"/>
      <c r="L2124" s="108"/>
    </row>
    <row r="2125" spans="8:12">
      <c r="H2125" s="109"/>
      <c r="I2125" s="108"/>
      <c r="J2125" s="108"/>
      <c r="K2125" s="108"/>
      <c r="L2125" s="108"/>
    </row>
    <row r="2126" spans="8:12">
      <c r="H2126" s="109"/>
      <c r="I2126" s="108"/>
      <c r="J2126" s="108"/>
      <c r="K2126" s="108"/>
      <c r="L2126" s="108"/>
    </row>
    <row r="2127" spans="8:12">
      <c r="H2127" s="109"/>
      <c r="I2127" s="108"/>
      <c r="J2127" s="108"/>
      <c r="K2127" s="108"/>
      <c r="L2127" s="108"/>
    </row>
    <row r="2128" spans="8:12">
      <c r="H2128" s="109"/>
      <c r="I2128" s="108"/>
      <c r="J2128" s="108"/>
      <c r="K2128" s="108"/>
      <c r="L2128" s="108"/>
    </row>
    <row r="2129" spans="8:12">
      <c r="H2129" s="109"/>
      <c r="I2129" s="108"/>
      <c r="J2129" s="108"/>
      <c r="K2129" s="108"/>
      <c r="L2129" s="108"/>
    </row>
    <row r="2130" spans="8:12">
      <c r="H2130" s="109"/>
      <c r="I2130" s="108"/>
      <c r="J2130" s="108"/>
      <c r="K2130" s="108"/>
      <c r="L2130" s="108"/>
    </row>
    <row r="2131" spans="8:12">
      <c r="H2131" s="109"/>
      <c r="I2131" s="108"/>
      <c r="J2131" s="108"/>
      <c r="K2131" s="108"/>
      <c r="L2131" s="108"/>
    </row>
    <row r="2132" spans="8:12">
      <c r="H2132" s="109"/>
      <c r="I2132" s="108"/>
      <c r="J2132" s="108"/>
      <c r="K2132" s="108"/>
      <c r="L2132" s="108"/>
    </row>
    <row r="2133" spans="8:12">
      <c r="H2133" s="109"/>
      <c r="I2133" s="108"/>
      <c r="J2133" s="108"/>
      <c r="K2133" s="108"/>
      <c r="L2133" s="108"/>
    </row>
    <row r="2134" spans="8:12">
      <c r="H2134" s="109"/>
      <c r="I2134" s="108"/>
      <c r="J2134" s="108"/>
      <c r="K2134" s="108"/>
      <c r="L2134" s="108"/>
    </row>
    <row r="2135" spans="8:12">
      <c r="H2135" s="109"/>
      <c r="I2135" s="108"/>
      <c r="J2135" s="108"/>
      <c r="K2135" s="108"/>
      <c r="L2135" s="108"/>
    </row>
    <row r="2136" spans="8:12">
      <c r="H2136" s="109"/>
      <c r="I2136" s="108"/>
      <c r="J2136" s="108"/>
      <c r="K2136" s="108"/>
      <c r="L2136" s="108"/>
    </row>
    <row r="2137" spans="8:12">
      <c r="H2137" s="109"/>
      <c r="I2137" s="108"/>
      <c r="J2137" s="108"/>
      <c r="K2137" s="108"/>
      <c r="L2137" s="108"/>
    </row>
    <row r="2138" spans="8:12">
      <c r="H2138" s="109"/>
      <c r="I2138" s="108"/>
      <c r="J2138" s="108"/>
      <c r="K2138" s="108"/>
      <c r="L2138" s="108"/>
    </row>
    <row r="2139" spans="8:12">
      <c r="H2139" s="109"/>
      <c r="I2139" s="108"/>
      <c r="J2139" s="108"/>
      <c r="K2139" s="108"/>
      <c r="L2139" s="108"/>
    </row>
    <row r="2140" spans="8:12">
      <c r="H2140" s="109"/>
      <c r="I2140" s="108"/>
      <c r="J2140" s="108"/>
      <c r="K2140" s="108"/>
      <c r="L2140" s="108"/>
    </row>
    <row r="2141" spans="8:12">
      <c r="H2141" s="109"/>
      <c r="I2141" s="108"/>
      <c r="J2141" s="108"/>
      <c r="K2141" s="108"/>
      <c r="L2141" s="108"/>
    </row>
    <row r="2142" spans="8:12">
      <c r="H2142" s="109"/>
      <c r="I2142" s="108"/>
      <c r="J2142" s="108"/>
      <c r="K2142" s="108"/>
      <c r="L2142" s="108"/>
    </row>
    <row r="2143" spans="8:12">
      <c r="H2143" s="109"/>
      <c r="I2143" s="108"/>
      <c r="J2143" s="108"/>
      <c r="K2143" s="108"/>
      <c r="L2143" s="108"/>
    </row>
    <row r="2144" spans="8:12">
      <c r="H2144" s="109"/>
      <c r="I2144" s="108"/>
      <c r="J2144" s="108"/>
      <c r="K2144" s="108"/>
      <c r="L2144" s="108"/>
    </row>
    <row r="2145" spans="8:12">
      <c r="H2145" s="109"/>
      <c r="I2145" s="108"/>
      <c r="J2145" s="108"/>
      <c r="K2145" s="108"/>
      <c r="L2145" s="108"/>
    </row>
    <row r="2146" spans="8:12">
      <c r="H2146" s="109"/>
      <c r="I2146" s="108"/>
      <c r="J2146" s="108"/>
      <c r="K2146" s="108"/>
      <c r="L2146" s="108"/>
    </row>
    <row r="2147" spans="8:12">
      <c r="H2147" s="109"/>
      <c r="I2147" s="108"/>
      <c r="J2147" s="108"/>
      <c r="K2147" s="108"/>
      <c r="L2147" s="108"/>
    </row>
    <row r="2148" spans="8:12">
      <c r="H2148" s="109"/>
      <c r="I2148" s="108"/>
      <c r="J2148" s="108"/>
      <c r="K2148" s="108"/>
      <c r="L2148" s="108"/>
    </row>
    <row r="2149" spans="8:12">
      <c r="H2149" s="109"/>
      <c r="I2149" s="108"/>
      <c r="J2149" s="108"/>
      <c r="K2149" s="108"/>
      <c r="L2149" s="108"/>
    </row>
    <row r="2150" spans="8:12">
      <c r="H2150" s="109"/>
      <c r="I2150" s="108"/>
      <c r="J2150" s="108"/>
      <c r="K2150" s="108"/>
      <c r="L2150" s="108"/>
    </row>
    <row r="2151" spans="8:12">
      <c r="H2151" s="109"/>
      <c r="I2151" s="108"/>
      <c r="J2151" s="108"/>
      <c r="K2151" s="108"/>
      <c r="L2151" s="108"/>
    </row>
    <row r="2152" spans="8:12">
      <c r="H2152" s="109"/>
      <c r="I2152" s="108"/>
      <c r="J2152" s="108"/>
      <c r="K2152" s="108"/>
      <c r="L2152" s="108"/>
    </row>
    <row r="2153" spans="8:12">
      <c r="H2153" s="109"/>
      <c r="I2153" s="108"/>
      <c r="J2153" s="108"/>
      <c r="K2153" s="108"/>
      <c r="L2153" s="108"/>
    </row>
    <row r="2154" spans="8:12">
      <c r="H2154" s="109"/>
      <c r="I2154" s="108"/>
      <c r="J2154" s="108"/>
      <c r="K2154" s="108"/>
      <c r="L2154" s="108"/>
    </row>
    <row r="2155" spans="8:12">
      <c r="H2155" s="109"/>
      <c r="I2155" s="108"/>
      <c r="J2155" s="108"/>
      <c r="K2155" s="108"/>
      <c r="L2155" s="108"/>
    </row>
    <row r="2156" spans="8:12">
      <c r="H2156" s="109"/>
      <c r="I2156" s="108"/>
      <c r="J2156" s="108"/>
      <c r="K2156" s="108"/>
      <c r="L2156" s="108"/>
    </row>
    <row r="2157" spans="8:12">
      <c r="H2157" s="109"/>
      <c r="I2157" s="108"/>
      <c r="J2157" s="108"/>
      <c r="K2157" s="108"/>
      <c r="L2157" s="108"/>
    </row>
    <row r="2158" spans="8:12">
      <c r="H2158" s="109"/>
      <c r="I2158" s="108"/>
      <c r="J2158" s="108"/>
      <c r="K2158" s="108"/>
      <c r="L2158" s="108"/>
    </row>
    <row r="2159" spans="8:12">
      <c r="H2159" s="109"/>
      <c r="I2159" s="108"/>
      <c r="J2159" s="108"/>
      <c r="K2159" s="108"/>
      <c r="L2159" s="108"/>
    </row>
    <row r="2160" spans="8:12">
      <c r="H2160" s="109"/>
      <c r="I2160" s="108"/>
      <c r="J2160" s="108"/>
      <c r="K2160" s="108"/>
      <c r="L2160" s="108"/>
    </row>
    <row r="2161" spans="8:12">
      <c r="H2161" s="109"/>
      <c r="I2161" s="108"/>
      <c r="J2161" s="108"/>
      <c r="K2161" s="108"/>
      <c r="L2161" s="108"/>
    </row>
    <row r="2162" spans="8:12">
      <c r="H2162" s="109"/>
      <c r="I2162" s="108"/>
      <c r="J2162" s="108"/>
      <c r="K2162" s="108"/>
      <c r="L2162" s="108"/>
    </row>
    <row r="2163" spans="8:12">
      <c r="H2163" s="109"/>
      <c r="I2163" s="108"/>
      <c r="J2163" s="108"/>
      <c r="K2163" s="108"/>
      <c r="L2163" s="108"/>
    </row>
    <row r="2164" spans="8:12">
      <c r="H2164" s="109"/>
      <c r="I2164" s="108"/>
      <c r="J2164" s="108"/>
      <c r="K2164" s="108"/>
      <c r="L2164" s="108"/>
    </row>
    <row r="2165" spans="8:12">
      <c r="H2165" s="109"/>
      <c r="I2165" s="108"/>
      <c r="J2165" s="108"/>
      <c r="K2165" s="108"/>
      <c r="L2165" s="108"/>
    </row>
    <row r="2166" spans="8:12">
      <c r="H2166" s="109"/>
      <c r="I2166" s="108"/>
      <c r="J2166" s="108"/>
      <c r="K2166" s="108"/>
      <c r="L2166" s="108"/>
    </row>
    <row r="2167" spans="8:12">
      <c r="H2167" s="109"/>
      <c r="I2167" s="108"/>
      <c r="J2167" s="108"/>
      <c r="K2167" s="108"/>
      <c r="L2167" s="108"/>
    </row>
    <row r="2168" spans="8:12">
      <c r="H2168" s="109"/>
      <c r="I2168" s="108"/>
      <c r="J2168" s="108"/>
      <c r="K2168" s="108"/>
      <c r="L2168" s="108"/>
    </row>
    <row r="2169" spans="8:12">
      <c r="H2169" s="109"/>
      <c r="I2169" s="108"/>
      <c r="J2169" s="108"/>
      <c r="K2169" s="108"/>
      <c r="L2169" s="108"/>
    </row>
    <row r="2170" spans="8:12">
      <c r="H2170" s="109"/>
      <c r="I2170" s="108"/>
      <c r="J2170" s="108"/>
      <c r="K2170" s="108"/>
      <c r="L2170" s="108"/>
    </row>
    <row r="2171" spans="8:12">
      <c r="H2171" s="109"/>
      <c r="I2171" s="108"/>
      <c r="J2171" s="108"/>
      <c r="K2171" s="108"/>
      <c r="L2171" s="108"/>
    </row>
    <row r="2172" spans="8:12">
      <c r="H2172" s="109"/>
      <c r="I2172" s="108"/>
      <c r="J2172" s="108"/>
      <c r="K2172" s="108"/>
      <c r="L2172" s="108"/>
    </row>
    <row r="2173" spans="8:12">
      <c r="H2173" s="109"/>
      <c r="I2173" s="108"/>
      <c r="J2173" s="108"/>
      <c r="K2173" s="108"/>
      <c r="L2173" s="108"/>
    </row>
    <row r="2174" spans="8:12">
      <c r="H2174" s="109"/>
      <c r="I2174" s="108"/>
      <c r="J2174" s="108"/>
      <c r="K2174" s="108"/>
      <c r="L2174" s="108"/>
    </row>
    <row r="2175" spans="8:12">
      <c r="H2175" s="109"/>
      <c r="I2175" s="108"/>
      <c r="J2175" s="108"/>
      <c r="K2175" s="108"/>
      <c r="L2175" s="108"/>
    </row>
    <row r="2176" spans="8:12">
      <c r="H2176" s="109"/>
      <c r="I2176" s="108"/>
      <c r="J2176" s="108"/>
      <c r="K2176" s="108"/>
      <c r="L2176" s="108"/>
    </row>
    <row r="2177" spans="8:12">
      <c r="H2177" s="109"/>
      <c r="I2177" s="108"/>
      <c r="J2177" s="108"/>
      <c r="K2177" s="108"/>
      <c r="L2177" s="108"/>
    </row>
    <row r="2178" spans="8:12">
      <c r="H2178" s="109"/>
      <c r="I2178" s="108"/>
      <c r="J2178" s="108"/>
      <c r="K2178" s="108"/>
      <c r="L2178" s="108"/>
    </row>
    <row r="2179" spans="8:12">
      <c r="H2179" s="109"/>
      <c r="I2179" s="108"/>
      <c r="J2179" s="108"/>
      <c r="K2179" s="108"/>
      <c r="L2179" s="108"/>
    </row>
    <row r="2180" spans="8:12">
      <c r="H2180" s="109"/>
      <c r="I2180" s="108"/>
      <c r="J2180" s="108"/>
      <c r="K2180" s="108"/>
      <c r="L2180" s="108"/>
    </row>
    <row r="2181" spans="8:12">
      <c r="H2181" s="109"/>
      <c r="I2181" s="108"/>
      <c r="J2181" s="108"/>
      <c r="K2181" s="108"/>
      <c r="L2181" s="108"/>
    </row>
    <row r="2182" spans="8:12">
      <c r="H2182" s="109"/>
      <c r="I2182" s="108"/>
      <c r="J2182" s="108"/>
      <c r="K2182" s="108"/>
      <c r="L2182" s="108"/>
    </row>
    <row r="2183" spans="8:12">
      <c r="H2183" s="109"/>
      <c r="I2183" s="108"/>
      <c r="J2183" s="108"/>
      <c r="K2183" s="108"/>
      <c r="L2183" s="108"/>
    </row>
    <row r="2184" spans="8:12">
      <c r="H2184" s="109"/>
      <c r="I2184" s="108"/>
      <c r="J2184" s="108"/>
      <c r="K2184" s="108"/>
      <c r="L2184" s="108"/>
    </row>
    <row r="2185" spans="8:12">
      <c r="H2185" s="109"/>
      <c r="I2185" s="108"/>
      <c r="J2185" s="108"/>
      <c r="K2185" s="108"/>
      <c r="L2185" s="108"/>
    </row>
    <row r="2186" spans="8:12">
      <c r="H2186" s="109"/>
      <c r="I2186" s="108"/>
      <c r="J2186" s="108"/>
      <c r="K2186" s="108"/>
      <c r="L2186" s="108"/>
    </row>
    <row r="2187" spans="8:12">
      <c r="H2187" s="109"/>
      <c r="I2187" s="108"/>
      <c r="J2187" s="108"/>
      <c r="K2187" s="108"/>
      <c r="L2187" s="108"/>
    </row>
    <row r="2188" spans="8:12">
      <c r="H2188" s="109"/>
      <c r="I2188" s="108"/>
      <c r="J2188" s="108"/>
      <c r="K2188" s="108"/>
      <c r="L2188" s="108"/>
    </row>
    <row r="2189" spans="8:12">
      <c r="H2189" s="109"/>
      <c r="I2189" s="108"/>
      <c r="J2189" s="108"/>
      <c r="K2189" s="108"/>
      <c r="L2189" s="108"/>
    </row>
    <row r="2190" spans="8:12">
      <c r="H2190" s="109"/>
      <c r="I2190" s="108"/>
      <c r="J2190" s="108"/>
      <c r="K2190" s="108"/>
      <c r="L2190" s="108"/>
    </row>
    <row r="2191" spans="8:12">
      <c r="H2191" s="109"/>
      <c r="I2191" s="108"/>
      <c r="J2191" s="108"/>
      <c r="K2191" s="108"/>
      <c r="L2191" s="108"/>
    </row>
    <row r="2192" spans="8:12">
      <c r="H2192" s="109"/>
      <c r="I2192" s="108"/>
      <c r="J2192" s="108"/>
      <c r="K2192" s="108"/>
      <c r="L2192" s="108"/>
    </row>
    <row r="2193" spans="8:12">
      <c r="H2193" s="109"/>
      <c r="I2193" s="108"/>
      <c r="J2193" s="108"/>
      <c r="K2193" s="108"/>
      <c r="L2193" s="108"/>
    </row>
    <row r="2194" spans="8:12">
      <c r="H2194" s="109"/>
      <c r="I2194" s="108"/>
      <c r="J2194" s="108"/>
      <c r="K2194" s="108"/>
      <c r="L2194" s="108"/>
    </row>
    <row r="2195" spans="8:12">
      <c r="H2195" s="109"/>
      <c r="I2195" s="108"/>
      <c r="J2195" s="108"/>
      <c r="K2195" s="108"/>
      <c r="L2195" s="108"/>
    </row>
    <row r="2196" spans="8:12">
      <c r="H2196" s="109"/>
      <c r="I2196" s="108"/>
      <c r="J2196" s="108"/>
      <c r="K2196" s="108"/>
      <c r="L2196" s="108"/>
    </row>
    <row r="2197" spans="8:12">
      <c r="H2197" s="109"/>
      <c r="I2197" s="108"/>
      <c r="J2197" s="108"/>
      <c r="K2197" s="108"/>
      <c r="L2197" s="108"/>
    </row>
    <row r="2198" spans="8:12">
      <c r="H2198" s="109"/>
      <c r="I2198" s="108"/>
      <c r="J2198" s="108"/>
      <c r="K2198" s="108"/>
      <c r="L2198" s="108"/>
    </row>
    <row r="2199" spans="8:12">
      <c r="H2199" s="109"/>
      <c r="I2199" s="108"/>
      <c r="J2199" s="108"/>
      <c r="K2199" s="108"/>
      <c r="L2199" s="108"/>
    </row>
    <row r="2200" spans="8:12">
      <c r="H2200" s="109"/>
      <c r="I2200" s="108"/>
      <c r="J2200" s="108"/>
      <c r="K2200" s="108"/>
      <c r="L2200" s="108"/>
    </row>
    <row r="2201" spans="8:12">
      <c r="H2201" s="109"/>
      <c r="I2201" s="108"/>
      <c r="J2201" s="108"/>
      <c r="K2201" s="108"/>
      <c r="L2201" s="108"/>
    </row>
    <row r="2202" spans="8:12">
      <c r="H2202" s="109"/>
      <c r="I2202" s="108"/>
      <c r="J2202" s="108"/>
      <c r="K2202" s="108"/>
      <c r="L2202" s="108"/>
    </row>
    <row r="2203" spans="8:12">
      <c r="H2203" s="109"/>
      <c r="I2203" s="108"/>
      <c r="J2203" s="108"/>
      <c r="K2203" s="108"/>
      <c r="L2203" s="108"/>
    </row>
    <row r="2204" spans="8:12">
      <c r="H2204" s="109"/>
      <c r="I2204" s="108"/>
      <c r="J2204" s="108"/>
      <c r="K2204" s="108"/>
      <c r="L2204" s="108"/>
    </row>
    <row r="2205" spans="8:12">
      <c r="H2205" s="109"/>
      <c r="I2205" s="108"/>
      <c r="J2205" s="108"/>
      <c r="K2205" s="108"/>
      <c r="L2205" s="108"/>
    </row>
    <row r="2206" spans="8:12">
      <c r="H2206" s="109"/>
      <c r="I2206" s="108"/>
      <c r="J2206" s="108"/>
      <c r="K2206" s="108"/>
      <c r="L2206" s="108"/>
    </row>
    <row r="2207" spans="8:12">
      <c r="H2207" s="109"/>
      <c r="I2207" s="108"/>
      <c r="J2207" s="108"/>
      <c r="K2207" s="108"/>
      <c r="L2207" s="108"/>
    </row>
    <row r="2208" spans="8:12">
      <c r="H2208" s="109"/>
      <c r="I2208" s="108"/>
      <c r="J2208" s="108"/>
      <c r="K2208" s="108"/>
      <c r="L2208" s="108"/>
    </row>
    <row r="2209" spans="8:12">
      <c r="H2209" s="109"/>
      <c r="I2209" s="108"/>
      <c r="J2209" s="108"/>
      <c r="K2209" s="108"/>
      <c r="L2209" s="108"/>
    </row>
    <row r="2210" spans="8:12">
      <c r="H2210" s="109"/>
      <c r="I2210" s="108"/>
      <c r="J2210" s="108"/>
      <c r="K2210" s="108"/>
      <c r="L2210" s="108"/>
    </row>
    <row r="2211" spans="8:12">
      <c r="H2211" s="109"/>
      <c r="I2211" s="108"/>
      <c r="J2211" s="108"/>
      <c r="K2211" s="108"/>
      <c r="L2211" s="108"/>
    </row>
    <row r="2212" spans="8:12">
      <c r="H2212" s="109"/>
      <c r="I2212" s="108"/>
      <c r="J2212" s="108"/>
      <c r="K2212" s="108"/>
      <c r="L2212" s="108"/>
    </row>
    <row r="2213" spans="8:12">
      <c r="H2213" s="109"/>
      <c r="I2213" s="108"/>
      <c r="J2213" s="108"/>
      <c r="K2213" s="108"/>
      <c r="L2213" s="108"/>
    </row>
    <row r="2214" spans="8:12">
      <c r="H2214" s="109"/>
      <c r="I2214" s="108"/>
      <c r="J2214" s="108"/>
      <c r="K2214" s="108"/>
      <c r="L2214" s="108"/>
    </row>
    <row r="2215" spans="8:12">
      <c r="H2215" s="109"/>
      <c r="I2215" s="108"/>
      <c r="J2215" s="108"/>
      <c r="K2215" s="108"/>
      <c r="L2215" s="108"/>
    </row>
    <row r="2216" spans="8:12">
      <c r="H2216" s="109"/>
      <c r="I2216" s="108"/>
      <c r="J2216" s="108"/>
      <c r="K2216" s="108"/>
      <c r="L2216" s="108"/>
    </row>
    <row r="2217" spans="8:12">
      <c r="H2217" s="109"/>
      <c r="I2217" s="108"/>
      <c r="J2217" s="108"/>
      <c r="K2217" s="108"/>
      <c r="L2217" s="108"/>
    </row>
    <row r="2218" spans="8:12">
      <c r="H2218" s="109"/>
      <c r="I2218" s="108"/>
      <c r="J2218" s="108"/>
      <c r="K2218" s="108"/>
      <c r="L2218" s="108"/>
    </row>
    <row r="2219" spans="8:12">
      <c r="H2219" s="109"/>
      <c r="I2219" s="108"/>
      <c r="J2219" s="108"/>
      <c r="K2219" s="108"/>
      <c r="L2219" s="108"/>
    </row>
    <row r="2220" spans="8:12">
      <c r="H2220" s="109"/>
      <c r="I2220" s="108"/>
      <c r="J2220" s="108"/>
      <c r="K2220" s="108"/>
      <c r="L2220" s="108"/>
    </row>
    <row r="2221" spans="8:12">
      <c r="H2221" s="109"/>
      <c r="I2221" s="108"/>
      <c r="J2221" s="108"/>
      <c r="K2221" s="108"/>
      <c r="L2221" s="108"/>
    </row>
    <row r="2222" spans="8:12">
      <c r="H2222" s="109"/>
      <c r="I2222" s="108"/>
      <c r="J2222" s="108"/>
      <c r="K2222" s="108"/>
      <c r="L2222" s="108"/>
    </row>
    <row r="2223" spans="8:12">
      <c r="H2223" s="109"/>
      <c r="I2223" s="108"/>
      <c r="J2223" s="108"/>
      <c r="K2223" s="108"/>
      <c r="L2223" s="108"/>
    </row>
    <row r="2224" spans="8:12">
      <c r="H2224" s="109"/>
      <c r="I2224" s="108"/>
      <c r="J2224" s="108"/>
      <c r="K2224" s="108"/>
      <c r="L2224" s="108"/>
    </row>
    <row r="2225" spans="8:12">
      <c r="H2225" s="109"/>
      <c r="I2225" s="108"/>
      <c r="J2225" s="108"/>
      <c r="K2225" s="108"/>
      <c r="L2225" s="108"/>
    </row>
    <row r="2226" spans="8:12">
      <c r="H2226" s="109"/>
      <c r="I2226" s="108"/>
      <c r="J2226" s="108"/>
      <c r="K2226" s="108"/>
      <c r="L2226" s="108"/>
    </row>
    <row r="2227" spans="8:12">
      <c r="H2227" s="109"/>
      <c r="I2227" s="108"/>
      <c r="J2227" s="108"/>
      <c r="K2227" s="108"/>
      <c r="L2227" s="108"/>
    </row>
    <row r="2228" spans="8:12">
      <c r="H2228" s="109"/>
      <c r="I2228" s="108"/>
      <c r="J2228" s="108"/>
      <c r="K2228" s="108"/>
      <c r="L2228" s="108"/>
    </row>
    <row r="2229" spans="8:12">
      <c r="H2229" s="109"/>
      <c r="I2229" s="108"/>
      <c r="J2229" s="108"/>
      <c r="K2229" s="108"/>
      <c r="L2229" s="108"/>
    </row>
    <row r="2230" spans="8:12">
      <c r="H2230" s="109"/>
      <c r="I2230" s="108"/>
      <c r="J2230" s="108"/>
      <c r="K2230" s="108"/>
      <c r="L2230" s="108"/>
    </row>
    <row r="2231" spans="8:12">
      <c r="H2231" s="109"/>
      <c r="I2231" s="108"/>
      <c r="J2231" s="108"/>
      <c r="K2231" s="108"/>
      <c r="L2231" s="108"/>
    </row>
    <row r="2232" spans="8:12">
      <c r="H2232" s="109"/>
      <c r="I2232" s="108"/>
      <c r="J2232" s="108"/>
      <c r="K2232" s="108"/>
      <c r="L2232" s="108"/>
    </row>
    <row r="2233" spans="8:12">
      <c r="H2233" s="109"/>
      <c r="I2233" s="108"/>
      <c r="J2233" s="108"/>
      <c r="K2233" s="108"/>
      <c r="L2233" s="108"/>
    </row>
    <row r="2234" spans="8:12">
      <c r="H2234" s="109"/>
      <c r="I2234" s="108"/>
      <c r="J2234" s="108"/>
      <c r="K2234" s="108"/>
      <c r="L2234" s="108"/>
    </row>
    <row r="2235" spans="8:12">
      <c r="H2235" s="109"/>
      <c r="I2235" s="108"/>
      <c r="J2235" s="108"/>
      <c r="K2235" s="108"/>
      <c r="L2235" s="108"/>
    </row>
    <row r="2236" spans="8:12">
      <c r="H2236" s="109"/>
      <c r="I2236" s="108"/>
      <c r="J2236" s="108"/>
      <c r="K2236" s="108"/>
      <c r="L2236" s="108"/>
    </row>
    <row r="2237" spans="8:12">
      <c r="H2237" s="109"/>
      <c r="I2237" s="108"/>
      <c r="J2237" s="108"/>
      <c r="K2237" s="108"/>
      <c r="L2237" s="108"/>
    </row>
    <row r="2238" spans="8:12">
      <c r="H2238" s="109"/>
      <c r="I2238" s="108"/>
      <c r="J2238" s="108"/>
      <c r="K2238" s="108"/>
      <c r="L2238" s="108"/>
    </row>
    <row r="2239" spans="8:12">
      <c r="H2239" s="109"/>
      <c r="I2239" s="108"/>
      <c r="J2239" s="108"/>
      <c r="K2239" s="108"/>
      <c r="L2239" s="108"/>
    </row>
    <row r="2240" spans="8:12">
      <c r="H2240" s="109"/>
      <c r="I2240" s="108"/>
      <c r="J2240" s="108"/>
      <c r="K2240" s="108"/>
      <c r="L2240" s="108"/>
    </row>
    <row r="2241" spans="8:12">
      <c r="H2241" s="109"/>
      <c r="I2241" s="108"/>
      <c r="J2241" s="108"/>
      <c r="K2241" s="108"/>
      <c r="L2241" s="108"/>
    </row>
    <row r="2242" spans="8:12">
      <c r="H2242" s="109"/>
      <c r="I2242" s="108"/>
      <c r="J2242" s="108"/>
      <c r="K2242" s="108"/>
      <c r="L2242" s="108"/>
    </row>
    <row r="2243" spans="8:12">
      <c r="H2243" s="109"/>
      <c r="I2243" s="108"/>
      <c r="J2243" s="108"/>
      <c r="K2243" s="108"/>
      <c r="L2243" s="108"/>
    </row>
    <row r="2244" spans="8:12">
      <c r="H2244" s="109"/>
      <c r="I2244" s="108"/>
      <c r="J2244" s="108"/>
      <c r="K2244" s="108"/>
      <c r="L2244" s="108"/>
    </row>
    <row r="2245" spans="8:12">
      <c r="H2245" s="109"/>
      <c r="I2245" s="108"/>
      <c r="J2245" s="108"/>
      <c r="K2245" s="108"/>
      <c r="L2245" s="108"/>
    </row>
    <row r="2246" spans="8:12">
      <c r="H2246" s="109"/>
      <c r="I2246" s="108"/>
      <c r="J2246" s="108"/>
      <c r="K2246" s="108"/>
      <c r="L2246" s="108"/>
    </row>
    <row r="2247" spans="8:12">
      <c r="H2247" s="109"/>
      <c r="I2247" s="108"/>
      <c r="J2247" s="108"/>
      <c r="K2247" s="108"/>
      <c r="L2247" s="108"/>
    </row>
    <row r="2248" spans="8:12">
      <c r="H2248" s="109"/>
      <c r="I2248" s="108"/>
      <c r="J2248" s="108"/>
      <c r="K2248" s="108"/>
      <c r="L2248" s="108"/>
    </row>
    <row r="2249" spans="8:12">
      <c r="H2249" s="109"/>
      <c r="I2249" s="108"/>
      <c r="J2249" s="108"/>
      <c r="K2249" s="108"/>
      <c r="L2249" s="108"/>
    </row>
    <row r="2250" spans="8:12">
      <c r="H2250" s="109"/>
      <c r="I2250" s="108"/>
      <c r="J2250" s="108"/>
      <c r="K2250" s="108"/>
      <c r="L2250" s="108"/>
    </row>
    <row r="2251" spans="8:12">
      <c r="H2251" s="109"/>
      <c r="I2251" s="108"/>
      <c r="J2251" s="108"/>
      <c r="K2251" s="108"/>
      <c r="L2251" s="108"/>
    </row>
    <row r="2252" spans="8:12">
      <c r="H2252" s="109"/>
      <c r="I2252" s="108"/>
      <c r="J2252" s="108"/>
      <c r="K2252" s="108"/>
      <c r="L2252" s="108"/>
    </row>
    <row r="2253" spans="8:12">
      <c r="H2253" s="109"/>
      <c r="I2253" s="108"/>
      <c r="J2253" s="108"/>
      <c r="K2253" s="108"/>
      <c r="L2253" s="108"/>
    </row>
    <row r="2254" spans="8:12">
      <c r="H2254" s="109"/>
      <c r="I2254" s="108"/>
      <c r="J2254" s="108"/>
      <c r="K2254" s="108"/>
      <c r="L2254" s="108"/>
    </row>
    <row r="2255" spans="8:12">
      <c r="H2255" s="109"/>
      <c r="I2255" s="108"/>
      <c r="J2255" s="108"/>
      <c r="K2255" s="108"/>
      <c r="L2255" s="108"/>
    </row>
    <row r="2256" spans="8:12">
      <c r="H2256" s="109"/>
      <c r="I2256" s="108"/>
      <c r="J2256" s="108"/>
      <c r="K2256" s="108"/>
      <c r="L2256" s="108"/>
    </row>
    <row r="2257" spans="8:12">
      <c r="H2257" s="109"/>
      <c r="I2257" s="108"/>
      <c r="J2257" s="108"/>
      <c r="K2257" s="108"/>
      <c r="L2257" s="108"/>
    </row>
    <row r="2258" spans="8:12">
      <c r="H2258" s="109"/>
      <c r="I2258" s="108"/>
      <c r="J2258" s="108"/>
      <c r="K2258" s="108"/>
      <c r="L2258" s="108"/>
    </row>
    <row r="2259" spans="8:12">
      <c r="H2259" s="109"/>
      <c r="I2259" s="108"/>
      <c r="J2259" s="108"/>
      <c r="K2259" s="108"/>
      <c r="L2259" s="108"/>
    </row>
    <row r="2260" spans="8:12">
      <c r="H2260" s="109"/>
      <c r="I2260" s="108"/>
      <c r="J2260" s="108"/>
      <c r="K2260" s="108"/>
      <c r="L2260" s="108"/>
    </row>
    <row r="2261" spans="8:12">
      <c r="H2261" s="109"/>
      <c r="I2261" s="108"/>
      <c r="J2261" s="108"/>
      <c r="K2261" s="108"/>
      <c r="L2261" s="108"/>
    </row>
    <row r="2262" spans="8:12">
      <c r="H2262" s="109"/>
      <c r="I2262" s="108"/>
      <c r="J2262" s="108"/>
      <c r="K2262" s="108"/>
      <c r="L2262" s="108"/>
    </row>
    <row r="2263" spans="8:12">
      <c r="H2263" s="109"/>
      <c r="I2263" s="108"/>
      <c r="J2263" s="108"/>
      <c r="K2263" s="108"/>
      <c r="L2263" s="108"/>
    </row>
    <row r="2264" spans="8:12">
      <c r="H2264" s="109"/>
      <c r="I2264" s="108"/>
      <c r="J2264" s="108"/>
      <c r="K2264" s="108"/>
      <c r="L2264" s="108"/>
    </row>
    <row r="2265" spans="8:12">
      <c r="H2265" s="109"/>
      <c r="I2265" s="108"/>
      <c r="J2265" s="108"/>
      <c r="K2265" s="108"/>
      <c r="L2265" s="108"/>
    </row>
    <row r="2266" spans="8:12">
      <c r="H2266" s="109"/>
      <c r="I2266" s="108"/>
      <c r="J2266" s="108"/>
      <c r="K2266" s="108"/>
      <c r="L2266" s="108"/>
    </row>
    <row r="2267" spans="8:12">
      <c r="H2267" s="109"/>
      <c r="I2267" s="108"/>
      <c r="J2267" s="108"/>
      <c r="K2267" s="108"/>
      <c r="L2267" s="108"/>
    </row>
    <row r="2268" spans="8:12">
      <c r="H2268" s="109"/>
      <c r="I2268" s="108"/>
      <c r="J2268" s="108"/>
      <c r="K2268" s="108"/>
      <c r="L2268" s="108"/>
    </row>
    <row r="2269" spans="8:12">
      <c r="H2269" s="109"/>
      <c r="I2269" s="108"/>
      <c r="J2269" s="108"/>
      <c r="K2269" s="108"/>
      <c r="L2269" s="108"/>
    </row>
    <row r="2270" spans="8:12">
      <c r="H2270" s="109"/>
      <c r="I2270" s="108"/>
      <c r="J2270" s="108"/>
      <c r="K2270" s="108"/>
      <c r="L2270" s="108"/>
    </row>
    <row r="2271" spans="8:12">
      <c r="H2271" s="109"/>
      <c r="I2271" s="108"/>
      <c r="J2271" s="108"/>
      <c r="K2271" s="108"/>
      <c r="L2271" s="108"/>
    </row>
    <row r="2272" spans="8:12">
      <c r="H2272" s="109"/>
      <c r="I2272" s="108"/>
      <c r="J2272" s="108"/>
      <c r="K2272" s="108"/>
      <c r="L2272" s="108"/>
    </row>
    <row r="2273" spans="8:12">
      <c r="H2273" s="109"/>
      <c r="I2273" s="108"/>
      <c r="J2273" s="108"/>
      <c r="K2273" s="108"/>
      <c r="L2273" s="108"/>
    </row>
    <row r="2274" spans="8:12">
      <c r="H2274" s="109"/>
      <c r="I2274" s="108"/>
      <c r="J2274" s="108"/>
      <c r="K2274" s="108"/>
      <c r="L2274" s="108"/>
    </row>
    <row r="2275" spans="8:12">
      <c r="H2275" s="109"/>
      <c r="I2275" s="108"/>
      <c r="J2275" s="108"/>
      <c r="K2275" s="108"/>
      <c r="L2275" s="108"/>
    </row>
    <row r="2276" spans="8:12">
      <c r="H2276" s="109"/>
      <c r="I2276" s="108"/>
      <c r="J2276" s="108"/>
      <c r="K2276" s="108"/>
      <c r="L2276" s="108"/>
    </row>
    <row r="2277" spans="8:12">
      <c r="H2277" s="109"/>
      <c r="I2277" s="108"/>
      <c r="J2277" s="108"/>
      <c r="K2277" s="108"/>
      <c r="L2277" s="108"/>
    </row>
    <row r="2278" spans="8:12">
      <c r="H2278" s="109"/>
      <c r="I2278" s="108"/>
      <c r="J2278" s="108"/>
      <c r="K2278" s="108"/>
      <c r="L2278" s="108"/>
    </row>
    <row r="2279" spans="8:12">
      <c r="H2279" s="109"/>
      <c r="I2279" s="108"/>
      <c r="J2279" s="108"/>
      <c r="K2279" s="108"/>
      <c r="L2279" s="108"/>
    </row>
    <row r="2280" spans="8:12">
      <c r="H2280" s="109"/>
      <c r="I2280" s="108"/>
      <c r="J2280" s="108"/>
      <c r="K2280" s="108"/>
      <c r="L2280" s="108"/>
    </row>
    <row r="2281" spans="8:12">
      <c r="H2281" s="109"/>
      <c r="I2281" s="108"/>
      <c r="J2281" s="108"/>
      <c r="K2281" s="108"/>
      <c r="L2281" s="108"/>
    </row>
    <row r="2282" spans="8:12">
      <c r="H2282" s="109"/>
      <c r="I2282" s="108"/>
      <c r="J2282" s="108"/>
      <c r="K2282" s="108"/>
      <c r="L2282" s="108"/>
    </row>
    <row r="2283" spans="8:12">
      <c r="H2283" s="109"/>
      <c r="I2283" s="108"/>
      <c r="J2283" s="108"/>
      <c r="K2283" s="108"/>
      <c r="L2283" s="108"/>
    </row>
    <row r="2284" spans="8:12">
      <c r="H2284" s="109"/>
      <c r="I2284" s="108"/>
      <c r="J2284" s="108"/>
      <c r="K2284" s="108"/>
      <c r="L2284" s="108"/>
    </row>
    <row r="2285" spans="8:12">
      <c r="H2285" s="109"/>
      <c r="I2285" s="108"/>
      <c r="J2285" s="108"/>
      <c r="K2285" s="108"/>
      <c r="L2285" s="108"/>
    </row>
    <row r="2286" spans="8:12">
      <c r="H2286" s="109"/>
      <c r="I2286" s="108"/>
      <c r="J2286" s="108"/>
      <c r="K2286" s="108"/>
      <c r="L2286" s="108"/>
    </row>
    <row r="2287" spans="8:12">
      <c r="H2287" s="109"/>
      <c r="I2287" s="108"/>
      <c r="J2287" s="108"/>
      <c r="K2287" s="108"/>
      <c r="L2287" s="108"/>
    </row>
    <row r="2288" spans="8:12">
      <c r="H2288" s="109"/>
      <c r="I2288" s="108"/>
      <c r="J2288" s="108"/>
      <c r="K2288" s="108"/>
      <c r="L2288" s="108"/>
    </row>
    <row r="2289" spans="8:12">
      <c r="H2289" s="109"/>
      <c r="I2289" s="108"/>
      <c r="J2289" s="108"/>
      <c r="K2289" s="108"/>
      <c r="L2289" s="108"/>
    </row>
    <row r="2290" spans="8:12">
      <c r="H2290" s="109"/>
      <c r="I2290" s="108"/>
      <c r="J2290" s="108"/>
      <c r="K2290" s="108"/>
      <c r="L2290" s="108"/>
    </row>
    <row r="2291" spans="8:12">
      <c r="H2291" s="109"/>
      <c r="I2291" s="108"/>
      <c r="J2291" s="108"/>
      <c r="K2291" s="108"/>
      <c r="L2291" s="108"/>
    </row>
    <row r="2292" spans="8:12">
      <c r="H2292" s="109"/>
      <c r="I2292" s="108"/>
      <c r="J2292" s="108"/>
      <c r="K2292" s="108"/>
      <c r="L2292" s="108"/>
    </row>
    <row r="2293" spans="8:12">
      <c r="H2293" s="109"/>
      <c r="I2293" s="108"/>
      <c r="J2293" s="108"/>
      <c r="K2293" s="108"/>
      <c r="L2293" s="108"/>
    </row>
    <row r="2294" spans="8:12">
      <c r="H2294" s="109"/>
      <c r="I2294" s="108"/>
      <c r="J2294" s="108"/>
      <c r="K2294" s="108"/>
      <c r="L2294" s="108"/>
    </row>
    <row r="2295" spans="8:12">
      <c r="H2295" s="109"/>
      <c r="I2295" s="108"/>
      <c r="J2295" s="108"/>
      <c r="K2295" s="108"/>
      <c r="L2295" s="108"/>
    </row>
    <row r="2296" spans="8:12">
      <c r="H2296" s="109"/>
      <c r="I2296" s="108"/>
      <c r="J2296" s="108"/>
      <c r="K2296" s="108"/>
      <c r="L2296" s="108"/>
    </row>
    <row r="2297" spans="8:12">
      <c r="H2297" s="109"/>
      <c r="I2297" s="108"/>
      <c r="J2297" s="108"/>
      <c r="K2297" s="108"/>
      <c r="L2297" s="108"/>
    </row>
    <row r="2298" spans="8:12">
      <c r="H2298" s="109"/>
      <c r="I2298" s="108"/>
      <c r="J2298" s="108"/>
      <c r="K2298" s="108"/>
      <c r="L2298" s="108"/>
    </row>
    <row r="2299" spans="8:12">
      <c r="H2299" s="109"/>
      <c r="I2299" s="108"/>
      <c r="J2299" s="108"/>
      <c r="K2299" s="108"/>
      <c r="L2299" s="108"/>
    </row>
    <row r="2300" spans="8:12">
      <c r="H2300" s="109"/>
      <c r="I2300" s="108"/>
      <c r="J2300" s="108"/>
      <c r="K2300" s="108"/>
      <c r="L2300" s="108"/>
    </row>
    <row r="2301" spans="8:12">
      <c r="H2301" s="109"/>
      <c r="I2301" s="108"/>
      <c r="J2301" s="108"/>
      <c r="K2301" s="108"/>
      <c r="L2301" s="108"/>
    </row>
    <row r="2302" spans="8:12">
      <c r="H2302" s="109"/>
      <c r="I2302" s="108"/>
      <c r="J2302" s="108"/>
      <c r="K2302" s="108"/>
      <c r="L2302" s="108"/>
    </row>
    <row r="2303" spans="8:12">
      <c r="H2303" s="109"/>
      <c r="I2303" s="108"/>
      <c r="J2303" s="108"/>
      <c r="K2303" s="108"/>
      <c r="L2303" s="108"/>
    </row>
    <row r="2304" spans="8:12">
      <c r="H2304" s="109"/>
      <c r="I2304" s="108"/>
      <c r="J2304" s="108"/>
      <c r="K2304" s="108"/>
      <c r="L2304" s="108"/>
    </row>
    <row r="2305" spans="8:12">
      <c r="H2305" s="109"/>
      <c r="I2305" s="108"/>
      <c r="J2305" s="108"/>
      <c r="K2305" s="108"/>
      <c r="L2305" s="108"/>
    </row>
    <row r="2306" spans="8:12">
      <c r="H2306" s="109"/>
      <c r="I2306" s="108"/>
      <c r="J2306" s="108"/>
      <c r="K2306" s="108"/>
      <c r="L2306" s="108"/>
    </row>
    <row r="2307" spans="8:12">
      <c r="H2307" s="109"/>
      <c r="I2307" s="108"/>
      <c r="J2307" s="108"/>
      <c r="K2307" s="108"/>
      <c r="L2307" s="108"/>
    </row>
    <row r="2308" spans="8:12">
      <c r="H2308" s="109"/>
      <c r="I2308" s="108"/>
      <c r="J2308" s="108"/>
      <c r="K2308" s="108"/>
      <c r="L2308" s="108"/>
    </row>
    <row r="2309" spans="8:12">
      <c r="H2309" s="109"/>
      <c r="I2309" s="108"/>
      <c r="J2309" s="108"/>
      <c r="K2309" s="108"/>
      <c r="L2309" s="108"/>
    </row>
    <row r="2310" spans="8:12">
      <c r="H2310" s="109"/>
      <c r="I2310" s="108"/>
      <c r="J2310" s="108"/>
      <c r="K2310" s="108"/>
      <c r="L2310" s="108"/>
    </row>
    <row r="2311" spans="8:12">
      <c r="H2311" s="109"/>
      <c r="I2311" s="108"/>
      <c r="J2311" s="108"/>
      <c r="K2311" s="108"/>
      <c r="L2311" s="108"/>
    </row>
    <row r="2312" spans="8:12">
      <c r="H2312" s="109"/>
      <c r="I2312" s="108"/>
      <c r="J2312" s="108"/>
      <c r="K2312" s="108"/>
      <c r="L2312" s="108"/>
    </row>
    <row r="2313" spans="8:12">
      <c r="H2313" s="109"/>
      <c r="I2313" s="108"/>
      <c r="J2313" s="108"/>
      <c r="K2313" s="108"/>
      <c r="L2313" s="108"/>
    </row>
    <row r="2314" spans="8:12">
      <c r="H2314" s="109"/>
      <c r="I2314" s="108"/>
      <c r="J2314" s="108"/>
      <c r="K2314" s="108"/>
      <c r="L2314" s="108"/>
    </row>
    <row r="2315" spans="8:12">
      <c r="H2315" s="109"/>
      <c r="I2315" s="108"/>
      <c r="J2315" s="108"/>
      <c r="K2315" s="108"/>
      <c r="L2315" s="108"/>
    </row>
    <row r="2316" spans="8:12">
      <c r="H2316" s="109"/>
      <c r="I2316" s="108"/>
      <c r="J2316" s="108"/>
      <c r="K2316" s="108"/>
      <c r="L2316" s="108"/>
    </row>
    <row r="2317" spans="8:12">
      <c r="H2317" s="109"/>
      <c r="I2317" s="108"/>
      <c r="J2317" s="108"/>
      <c r="K2317" s="108"/>
      <c r="L2317" s="108"/>
    </row>
    <row r="2318" spans="8:12">
      <c r="H2318" s="109"/>
      <c r="I2318" s="108"/>
      <c r="J2318" s="108"/>
      <c r="K2318" s="108"/>
      <c r="L2318" s="108"/>
    </row>
    <row r="2319" spans="8:12">
      <c r="H2319" s="109"/>
      <c r="I2319" s="108"/>
      <c r="J2319" s="108"/>
      <c r="K2319" s="108"/>
      <c r="L2319" s="108"/>
    </row>
    <row r="2320" spans="8:12">
      <c r="H2320" s="109"/>
      <c r="I2320" s="108"/>
      <c r="J2320" s="108"/>
      <c r="K2320" s="108"/>
      <c r="L2320" s="108"/>
    </row>
    <row r="2321" spans="8:12">
      <c r="H2321" s="109"/>
      <c r="I2321" s="108"/>
      <c r="J2321" s="108"/>
      <c r="K2321" s="108"/>
      <c r="L2321" s="108"/>
    </row>
    <row r="2322" spans="8:12">
      <c r="H2322" s="109"/>
      <c r="I2322" s="108"/>
      <c r="J2322" s="108"/>
      <c r="K2322" s="108"/>
      <c r="L2322" s="108"/>
    </row>
    <row r="2323" spans="8:12">
      <c r="H2323" s="109"/>
      <c r="I2323" s="108"/>
      <c r="J2323" s="108"/>
      <c r="K2323" s="108"/>
      <c r="L2323" s="108"/>
    </row>
    <row r="2324" spans="8:12">
      <c r="H2324" s="109"/>
      <c r="I2324" s="108"/>
      <c r="J2324" s="108"/>
      <c r="K2324" s="108"/>
      <c r="L2324" s="108"/>
    </row>
    <row r="2325" spans="8:12">
      <c r="H2325" s="109"/>
      <c r="I2325" s="108"/>
      <c r="J2325" s="108"/>
      <c r="K2325" s="108"/>
      <c r="L2325" s="108"/>
    </row>
    <row r="2326" spans="8:12">
      <c r="H2326" s="109"/>
      <c r="I2326" s="108"/>
      <c r="J2326" s="108"/>
      <c r="K2326" s="108"/>
      <c r="L2326" s="108"/>
    </row>
    <row r="2327" spans="8:12">
      <c r="H2327" s="109"/>
      <c r="I2327" s="108"/>
      <c r="J2327" s="108"/>
      <c r="K2327" s="108"/>
      <c r="L2327" s="108"/>
    </row>
    <row r="2328" spans="8:12">
      <c r="H2328" s="109"/>
      <c r="I2328" s="108"/>
      <c r="J2328" s="108"/>
      <c r="K2328" s="108"/>
      <c r="L2328" s="108"/>
    </row>
    <row r="2329" spans="8:12">
      <c r="H2329" s="109"/>
      <c r="I2329" s="108"/>
      <c r="J2329" s="108"/>
      <c r="K2329" s="108"/>
      <c r="L2329" s="108"/>
    </row>
    <row r="2330" spans="8:12">
      <c r="H2330" s="109"/>
      <c r="I2330" s="108"/>
      <c r="J2330" s="108"/>
      <c r="K2330" s="108"/>
      <c r="L2330" s="108"/>
    </row>
    <row r="2331" spans="8:12">
      <c r="H2331" s="109"/>
      <c r="I2331" s="108"/>
      <c r="J2331" s="108"/>
      <c r="K2331" s="108"/>
      <c r="L2331" s="108"/>
    </row>
    <row r="2332" spans="8:12">
      <c r="H2332" s="109"/>
      <c r="I2332" s="108"/>
      <c r="J2332" s="108"/>
      <c r="K2332" s="108"/>
      <c r="L2332" s="108"/>
    </row>
    <row r="2333" spans="8:12">
      <c r="H2333" s="109"/>
      <c r="I2333" s="108"/>
      <c r="J2333" s="108"/>
      <c r="K2333" s="108"/>
      <c r="L2333" s="108"/>
    </row>
    <row r="2334" spans="8:12">
      <c r="H2334" s="109"/>
      <c r="I2334" s="108"/>
      <c r="J2334" s="108"/>
      <c r="K2334" s="108"/>
      <c r="L2334" s="108"/>
    </row>
    <row r="2335" spans="8:12">
      <c r="H2335" s="109"/>
      <c r="I2335" s="108"/>
      <c r="J2335" s="108"/>
      <c r="K2335" s="108"/>
      <c r="L2335" s="108"/>
    </row>
    <row r="2336" spans="8:12">
      <c r="H2336" s="109"/>
      <c r="I2336" s="108"/>
      <c r="J2336" s="108"/>
      <c r="K2336" s="108"/>
      <c r="L2336" s="108"/>
    </row>
    <row r="2337" spans="8:12">
      <c r="H2337" s="109"/>
      <c r="I2337" s="108"/>
      <c r="J2337" s="108"/>
      <c r="K2337" s="108"/>
      <c r="L2337" s="108"/>
    </row>
    <row r="2338" spans="8:12">
      <c r="H2338" s="109"/>
      <c r="I2338" s="108"/>
      <c r="J2338" s="108"/>
      <c r="K2338" s="108"/>
      <c r="L2338" s="108"/>
    </row>
    <row r="2339" spans="8:12">
      <c r="H2339" s="109"/>
      <c r="I2339" s="108"/>
      <c r="J2339" s="108"/>
      <c r="K2339" s="108"/>
      <c r="L2339" s="108"/>
    </row>
    <row r="2340" spans="8:12">
      <c r="H2340" s="109"/>
      <c r="I2340" s="108"/>
      <c r="J2340" s="108"/>
      <c r="K2340" s="108"/>
      <c r="L2340" s="108"/>
    </row>
    <row r="2341" spans="8:12">
      <c r="H2341" s="109"/>
      <c r="I2341" s="108"/>
      <c r="J2341" s="108"/>
      <c r="K2341" s="108"/>
      <c r="L2341" s="108"/>
    </row>
    <row r="2342" spans="8:12">
      <c r="H2342" s="109"/>
      <c r="I2342" s="108"/>
      <c r="J2342" s="108"/>
      <c r="K2342" s="108"/>
      <c r="L2342" s="108"/>
    </row>
    <row r="2343" spans="8:12">
      <c r="H2343" s="109"/>
      <c r="I2343" s="108"/>
      <c r="J2343" s="108"/>
      <c r="K2343" s="108"/>
      <c r="L2343" s="108"/>
    </row>
    <row r="2344" spans="8:12">
      <c r="H2344" s="109"/>
      <c r="I2344" s="108"/>
      <c r="J2344" s="108"/>
      <c r="K2344" s="108"/>
      <c r="L2344" s="108"/>
    </row>
    <row r="2345" spans="8:12">
      <c r="H2345" s="109"/>
      <c r="I2345" s="108"/>
      <c r="J2345" s="108"/>
      <c r="K2345" s="108"/>
      <c r="L2345" s="108"/>
    </row>
    <row r="2346" spans="8:12">
      <c r="H2346" s="109"/>
      <c r="I2346" s="108"/>
      <c r="J2346" s="108"/>
      <c r="K2346" s="108"/>
      <c r="L2346" s="108"/>
    </row>
    <row r="2347" spans="8:12">
      <c r="H2347" s="109"/>
      <c r="I2347" s="108"/>
      <c r="J2347" s="108"/>
      <c r="K2347" s="108"/>
      <c r="L2347" s="108"/>
    </row>
    <row r="2348" spans="8:12">
      <c r="H2348" s="109"/>
      <c r="I2348" s="108"/>
      <c r="J2348" s="108"/>
      <c r="K2348" s="108"/>
      <c r="L2348" s="108"/>
    </row>
    <row r="2349" spans="8:12">
      <c r="H2349" s="109"/>
      <c r="I2349" s="108"/>
      <c r="J2349" s="108"/>
      <c r="K2349" s="108"/>
      <c r="L2349" s="108"/>
    </row>
    <row r="2350" spans="8:12">
      <c r="H2350" s="109"/>
      <c r="I2350" s="108"/>
      <c r="J2350" s="108"/>
      <c r="K2350" s="108"/>
      <c r="L2350" s="108"/>
    </row>
    <row r="2351" spans="8:12">
      <c r="H2351" s="109"/>
      <c r="I2351" s="108"/>
      <c r="J2351" s="108"/>
      <c r="K2351" s="108"/>
      <c r="L2351" s="108"/>
    </row>
    <row r="2352" spans="8:12">
      <c r="H2352" s="109"/>
      <c r="I2352" s="108"/>
      <c r="J2352" s="108"/>
      <c r="K2352" s="108"/>
      <c r="L2352" s="108"/>
    </row>
    <row r="2353" spans="8:12">
      <c r="H2353" s="109"/>
      <c r="I2353" s="108"/>
      <c r="J2353" s="108"/>
      <c r="K2353" s="108"/>
      <c r="L2353" s="108"/>
    </row>
    <row r="2354" spans="8:12">
      <c r="H2354" s="109"/>
      <c r="I2354" s="108"/>
      <c r="J2354" s="108"/>
      <c r="K2354" s="108"/>
      <c r="L2354" s="108"/>
    </row>
    <row r="2355" spans="8:12">
      <c r="H2355" s="109"/>
      <c r="I2355" s="108"/>
      <c r="J2355" s="108"/>
      <c r="K2355" s="108"/>
      <c r="L2355" s="108"/>
    </row>
    <row r="2356" spans="8:12">
      <c r="H2356" s="109"/>
      <c r="I2356" s="108"/>
      <c r="J2356" s="108"/>
      <c r="K2356" s="108"/>
      <c r="L2356" s="108"/>
    </row>
    <row r="2357" spans="8:12">
      <c r="H2357" s="109"/>
      <c r="I2357" s="108"/>
      <c r="J2357" s="108"/>
      <c r="K2357" s="108"/>
      <c r="L2357" s="108"/>
    </row>
    <row r="2358" spans="8:12">
      <c r="H2358" s="109"/>
      <c r="I2358" s="108"/>
      <c r="J2358" s="108"/>
      <c r="K2358" s="108"/>
      <c r="L2358" s="108"/>
    </row>
    <row r="2359" spans="8:12">
      <c r="H2359" s="109"/>
      <c r="I2359" s="108"/>
      <c r="J2359" s="108"/>
      <c r="K2359" s="108"/>
      <c r="L2359" s="108"/>
    </row>
    <row r="2360" spans="8:12">
      <c r="H2360" s="109"/>
      <c r="I2360" s="108"/>
      <c r="J2360" s="108"/>
      <c r="K2360" s="108"/>
      <c r="L2360" s="108"/>
    </row>
    <row r="2361" spans="8:12">
      <c r="H2361" s="109"/>
      <c r="I2361" s="108"/>
      <c r="J2361" s="108"/>
      <c r="K2361" s="108"/>
      <c r="L2361" s="108"/>
    </row>
    <row r="2362" spans="8:12">
      <c r="H2362" s="109"/>
      <c r="I2362" s="108"/>
      <c r="J2362" s="108"/>
      <c r="K2362" s="108"/>
      <c r="L2362" s="108"/>
    </row>
    <row r="2363" spans="8:12">
      <c r="H2363" s="109"/>
      <c r="I2363" s="108"/>
      <c r="J2363" s="108"/>
      <c r="K2363" s="108"/>
      <c r="L2363" s="108"/>
    </row>
    <row r="2364" spans="8:12">
      <c r="H2364" s="109"/>
      <c r="I2364" s="108"/>
      <c r="J2364" s="108"/>
      <c r="K2364" s="108"/>
      <c r="L2364" s="108"/>
    </row>
    <row r="2365" spans="8:12">
      <c r="H2365" s="109"/>
      <c r="I2365" s="108"/>
      <c r="J2365" s="108"/>
      <c r="K2365" s="108"/>
      <c r="L2365" s="108"/>
    </row>
    <row r="2366" spans="8:12">
      <c r="H2366" s="109"/>
      <c r="I2366" s="108"/>
      <c r="J2366" s="108"/>
      <c r="K2366" s="108"/>
      <c r="L2366" s="108"/>
    </row>
    <row r="2367" spans="8:12">
      <c r="H2367" s="109"/>
      <c r="I2367" s="108"/>
      <c r="J2367" s="108"/>
      <c r="K2367" s="108"/>
      <c r="L2367" s="108"/>
    </row>
    <row r="2368" spans="8:12">
      <c r="H2368" s="109"/>
      <c r="I2368" s="108"/>
      <c r="J2368" s="108"/>
      <c r="K2368" s="108"/>
      <c r="L2368" s="108"/>
    </row>
    <row r="2369" spans="8:12">
      <c r="H2369" s="109"/>
      <c r="I2369" s="108"/>
      <c r="J2369" s="108"/>
      <c r="K2369" s="108"/>
      <c r="L2369" s="108"/>
    </row>
    <row r="2370" spans="8:12">
      <c r="H2370" s="109"/>
      <c r="I2370" s="108"/>
      <c r="J2370" s="108"/>
      <c r="K2370" s="108"/>
      <c r="L2370" s="108"/>
    </row>
    <row r="2371" spans="8:12">
      <c r="H2371" s="109"/>
      <c r="I2371" s="108"/>
      <c r="J2371" s="108"/>
      <c r="K2371" s="108"/>
      <c r="L2371" s="108"/>
    </row>
    <row r="2372" spans="8:12">
      <c r="H2372" s="109"/>
      <c r="I2372" s="108"/>
      <c r="J2372" s="108"/>
      <c r="K2372" s="108"/>
      <c r="L2372" s="108"/>
    </row>
    <row r="2373" spans="8:12">
      <c r="H2373" s="109"/>
      <c r="I2373" s="108"/>
      <c r="J2373" s="108"/>
      <c r="K2373" s="108"/>
      <c r="L2373" s="108"/>
    </row>
    <row r="2374" spans="8:12">
      <c r="H2374" s="109"/>
      <c r="I2374" s="108"/>
      <c r="J2374" s="108"/>
      <c r="K2374" s="108"/>
      <c r="L2374" s="108"/>
    </row>
    <row r="2375" spans="8:12">
      <c r="H2375" s="109"/>
      <c r="I2375" s="108"/>
      <c r="J2375" s="108"/>
      <c r="K2375" s="108"/>
      <c r="L2375" s="108"/>
    </row>
    <row r="2376" spans="8:12">
      <c r="H2376" s="109"/>
      <c r="I2376" s="108"/>
      <c r="J2376" s="108"/>
      <c r="K2376" s="108"/>
      <c r="L2376" s="108"/>
    </row>
    <row r="2377" spans="8:12">
      <c r="H2377" s="109"/>
      <c r="I2377" s="108"/>
      <c r="J2377" s="108"/>
      <c r="K2377" s="108"/>
      <c r="L2377" s="108"/>
    </row>
    <row r="2378" spans="8:12">
      <c r="H2378" s="109"/>
      <c r="I2378" s="108"/>
      <c r="J2378" s="108"/>
      <c r="K2378" s="108"/>
      <c r="L2378" s="108"/>
    </row>
    <row r="2379" spans="8:12">
      <c r="H2379" s="109"/>
      <c r="I2379" s="108"/>
      <c r="J2379" s="108"/>
      <c r="K2379" s="108"/>
      <c r="L2379" s="108"/>
    </row>
    <row r="2380" spans="8:12">
      <c r="H2380" s="109"/>
      <c r="I2380" s="108"/>
      <c r="J2380" s="108"/>
      <c r="K2380" s="108"/>
      <c r="L2380" s="108"/>
    </row>
    <row r="2381" spans="8:12">
      <c r="H2381" s="109"/>
      <c r="I2381" s="108"/>
      <c r="J2381" s="108"/>
      <c r="K2381" s="108"/>
      <c r="L2381" s="108"/>
    </row>
    <row r="2382" spans="8:12">
      <c r="H2382" s="109"/>
      <c r="I2382" s="108"/>
      <c r="J2382" s="108"/>
      <c r="K2382" s="108"/>
      <c r="L2382" s="108"/>
    </row>
    <row r="2383" spans="8:12">
      <c r="H2383" s="109"/>
      <c r="I2383" s="108"/>
      <c r="J2383" s="108"/>
      <c r="K2383" s="108"/>
      <c r="L2383" s="108"/>
    </row>
    <row r="2384" spans="8:12">
      <c r="H2384" s="109"/>
      <c r="I2384" s="108"/>
      <c r="J2384" s="108"/>
      <c r="K2384" s="108"/>
      <c r="L2384" s="108"/>
    </row>
    <row r="2385" spans="8:12">
      <c r="H2385" s="109"/>
      <c r="I2385" s="108"/>
      <c r="J2385" s="108"/>
      <c r="K2385" s="108"/>
      <c r="L2385" s="108"/>
    </row>
    <row r="2386" spans="8:12">
      <c r="H2386" s="109"/>
      <c r="I2386" s="108"/>
      <c r="J2386" s="108"/>
      <c r="K2386" s="108"/>
      <c r="L2386" s="108"/>
    </row>
    <row r="2387" spans="8:12">
      <c r="H2387" s="109"/>
      <c r="I2387" s="108"/>
      <c r="J2387" s="108"/>
      <c r="K2387" s="108"/>
      <c r="L2387" s="108"/>
    </row>
    <row r="2388" spans="8:12">
      <c r="H2388" s="109"/>
      <c r="I2388" s="108"/>
      <c r="J2388" s="108"/>
      <c r="K2388" s="108"/>
      <c r="L2388" s="108"/>
    </row>
    <row r="2389" spans="8:12">
      <c r="H2389" s="109"/>
      <c r="I2389" s="108"/>
      <c r="J2389" s="108"/>
      <c r="K2389" s="108"/>
      <c r="L2389" s="108"/>
    </row>
    <row r="2390" spans="8:12">
      <c r="H2390" s="109"/>
      <c r="I2390" s="108"/>
      <c r="J2390" s="108"/>
      <c r="K2390" s="108"/>
      <c r="L2390" s="108"/>
    </row>
    <row r="2391" spans="8:12">
      <c r="H2391" s="109"/>
      <c r="I2391" s="108"/>
      <c r="J2391" s="108"/>
      <c r="K2391" s="108"/>
      <c r="L2391" s="108"/>
    </row>
    <row r="2392" spans="8:12">
      <c r="H2392" s="109"/>
      <c r="I2392" s="108"/>
      <c r="J2392" s="108"/>
      <c r="K2392" s="108"/>
      <c r="L2392" s="108"/>
    </row>
    <row r="2393" spans="8:12">
      <c r="H2393" s="109"/>
      <c r="I2393" s="108"/>
      <c r="J2393" s="108"/>
      <c r="K2393" s="108"/>
      <c r="L2393" s="108"/>
    </row>
    <row r="2394" spans="8:12">
      <c r="H2394" s="109"/>
      <c r="I2394" s="108"/>
      <c r="J2394" s="108"/>
      <c r="K2394" s="108"/>
      <c r="L2394" s="108"/>
    </row>
    <row r="2395" spans="8:12">
      <c r="H2395" s="109"/>
      <c r="I2395" s="108"/>
      <c r="J2395" s="108"/>
      <c r="K2395" s="108"/>
      <c r="L2395" s="108"/>
    </row>
    <row r="2396" spans="8:12">
      <c r="H2396" s="109"/>
      <c r="I2396" s="108"/>
      <c r="J2396" s="108"/>
      <c r="K2396" s="108"/>
      <c r="L2396" s="108"/>
    </row>
    <row r="2397" spans="8:12">
      <c r="H2397" s="109"/>
      <c r="I2397" s="108"/>
      <c r="J2397" s="108"/>
      <c r="K2397" s="108"/>
      <c r="L2397" s="108"/>
    </row>
    <row r="2398" spans="8:12">
      <c r="H2398" s="109"/>
      <c r="I2398" s="108"/>
      <c r="J2398" s="108"/>
      <c r="K2398" s="108"/>
      <c r="L2398" s="108"/>
    </row>
    <row r="2399" spans="8:12">
      <c r="H2399" s="109"/>
      <c r="I2399" s="108"/>
      <c r="J2399" s="108"/>
      <c r="K2399" s="108"/>
      <c r="L2399" s="108"/>
    </row>
    <row r="2400" spans="8:12">
      <c r="H2400" s="109"/>
      <c r="I2400" s="108"/>
      <c r="J2400" s="108"/>
      <c r="K2400" s="108"/>
      <c r="L2400" s="108"/>
    </row>
    <row r="2401" spans="8:12">
      <c r="H2401" s="109"/>
      <c r="I2401" s="108"/>
      <c r="J2401" s="108"/>
      <c r="K2401" s="108"/>
      <c r="L2401" s="108"/>
    </row>
    <row r="2402" spans="8:12">
      <c r="H2402" s="109"/>
      <c r="I2402" s="108"/>
      <c r="J2402" s="108"/>
      <c r="K2402" s="108"/>
      <c r="L2402" s="108"/>
    </row>
    <row r="2403" spans="8:12">
      <c r="H2403" s="109"/>
      <c r="I2403" s="108"/>
      <c r="J2403" s="108"/>
      <c r="K2403" s="108"/>
      <c r="L2403" s="108"/>
    </row>
    <row r="2404" spans="8:12">
      <c r="H2404" s="109"/>
      <c r="I2404" s="108"/>
      <c r="J2404" s="108"/>
      <c r="K2404" s="108"/>
      <c r="L2404" s="108"/>
    </row>
    <row r="2405" spans="8:12">
      <c r="H2405" s="109"/>
      <c r="I2405" s="108"/>
      <c r="J2405" s="108"/>
      <c r="K2405" s="108"/>
      <c r="L2405" s="108"/>
    </row>
    <row r="2406" spans="8:12">
      <c r="H2406" s="109"/>
      <c r="I2406" s="108"/>
      <c r="J2406" s="108"/>
      <c r="K2406" s="108"/>
      <c r="L2406" s="108"/>
    </row>
    <row r="2407" spans="8:12">
      <c r="H2407" s="109"/>
      <c r="I2407" s="108"/>
      <c r="J2407" s="108"/>
      <c r="K2407" s="108"/>
      <c r="L2407" s="108"/>
    </row>
    <row r="2408" spans="8:12">
      <c r="H2408" s="109"/>
      <c r="I2408" s="108"/>
      <c r="J2408" s="108"/>
      <c r="K2408" s="108"/>
      <c r="L2408" s="108"/>
    </row>
    <row r="2409" spans="8:12">
      <c r="H2409" s="109"/>
      <c r="I2409" s="108"/>
      <c r="J2409" s="108"/>
      <c r="K2409" s="108"/>
      <c r="L2409" s="108"/>
    </row>
    <row r="2410" spans="8:12">
      <c r="H2410" s="109"/>
      <c r="I2410" s="108"/>
      <c r="J2410" s="108"/>
      <c r="K2410" s="108"/>
      <c r="L2410" s="108"/>
    </row>
    <row r="2411" spans="8:12">
      <c r="H2411" s="109"/>
      <c r="I2411" s="108"/>
      <c r="J2411" s="108"/>
      <c r="K2411" s="108"/>
      <c r="L2411" s="108"/>
    </row>
    <row r="2412" spans="8:12">
      <c r="H2412" s="109"/>
      <c r="I2412" s="108"/>
      <c r="J2412" s="108"/>
      <c r="K2412" s="108"/>
      <c r="L2412" s="108"/>
    </row>
    <row r="2413" spans="8:12">
      <c r="H2413" s="109"/>
      <c r="I2413" s="108"/>
      <c r="J2413" s="108"/>
      <c r="K2413" s="108"/>
      <c r="L2413" s="108"/>
    </row>
    <row r="2414" spans="8:12">
      <c r="H2414" s="109"/>
      <c r="I2414" s="108"/>
      <c r="J2414" s="108"/>
      <c r="K2414" s="108"/>
      <c r="L2414" s="108"/>
    </row>
    <row r="2415" spans="8:12">
      <c r="H2415" s="109"/>
      <c r="I2415" s="108"/>
      <c r="J2415" s="108"/>
      <c r="K2415" s="108"/>
      <c r="L2415" s="108"/>
    </row>
    <row r="2416" spans="8:12">
      <c r="H2416" s="109"/>
      <c r="I2416" s="108"/>
      <c r="J2416" s="108"/>
      <c r="K2416" s="108"/>
      <c r="L2416" s="108"/>
    </row>
    <row r="2417" spans="8:12">
      <c r="H2417" s="109"/>
      <c r="I2417" s="108"/>
      <c r="J2417" s="108"/>
      <c r="K2417" s="108"/>
      <c r="L2417" s="108"/>
    </row>
    <row r="2418" spans="8:12">
      <c r="H2418" s="109"/>
      <c r="I2418" s="108"/>
      <c r="J2418" s="108"/>
      <c r="K2418" s="108"/>
      <c r="L2418" s="108"/>
    </row>
    <row r="2419" spans="8:12">
      <c r="H2419" s="109"/>
      <c r="I2419" s="108"/>
      <c r="J2419" s="108"/>
      <c r="K2419" s="108"/>
      <c r="L2419" s="108"/>
    </row>
    <row r="2420" spans="8:12">
      <c r="H2420" s="109"/>
      <c r="I2420" s="108"/>
      <c r="J2420" s="108"/>
      <c r="K2420" s="108"/>
      <c r="L2420" s="108"/>
    </row>
    <row r="2421" spans="8:12">
      <c r="H2421" s="109"/>
      <c r="I2421" s="108"/>
      <c r="J2421" s="108"/>
      <c r="K2421" s="108"/>
      <c r="L2421" s="108"/>
    </row>
    <row r="2422" spans="8:12">
      <c r="H2422" s="109"/>
      <c r="I2422" s="108"/>
      <c r="J2422" s="108"/>
      <c r="K2422" s="108"/>
      <c r="L2422" s="108"/>
    </row>
    <row r="2423" spans="8:12">
      <c r="H2423" s="109"/>
      <c r="I2423" s="108"/>
      <c r="J2423" s="108"/>
      <c r="K2423" s="108"/>
      <c r="L2423" s="108"/>
    </row>
    <row r="2424" spans="8:12">
      <c r="H2424" s="109"/>
      <c r="I2424" s="108"/>
      <c r="J2424" s="108"/>
      <c r="K2424" s="108"/>
      <c r="L2424" s="108"/>
    </row>
    <row r="2425" spans="8:12">
      <c r="H2425" s="109"/>
      <c r="I2425" s="108"/>
      <c r="J2425" s="108"/>
      <c r="K2425" s="108"/>
      <c r="L2425" s="108"/>
    </row>
    <row r="2426" spans="8:12">
      <c r="H2426" s="109"/>
      <c r="I2426" s="108"/>
      <c r="J2426" s="108"/>
      <c r="K2426" s="108"/>
      <c r="L2426" s="108"/>
    </row>
    <row r="2427" spans="8:12">
      <c r="H2427" s="109"/>
      <c r="I2427" s="108"/>
      <c r="J2427" s="108"/>
      <c r="K2427" s="108"/>
      <c r="L2427" s="108"/>
    </row>
    <row r="2428" spans="8:12">
      <c r="H2428" s="109"/>
      <c r="I2428" s="108"/>
      <c r="J2428" s="108"/>
      <c r="K2428" s="108"/>
      <c r="L2428" s="108"/>
    </row>
    <row r="2429" spans="8:12">
      <c r="H2429" s="109"/>
      <c r="I2429" s="108"/>
      <c r="J2429" s="108"/>
      <c r="K2429" s="108"/>
      <c r="L2429" s="108"/>
    </row>
    <row r="2430" spans="8:12">
      <c r="H2430" s="109"/>
      <c r="I2430" s="108"/>
      <c r="J2430" s="108"/>
      <c r="K2430" s="108"/>
      <c r="L2430" s="108"/>
    </row>
    <row r="2431" spans="8:12">
      <c r="H2431" s="109"/>
      <c r="I2431" s="108"/>
      <c r="J2431" s="108"/>
      <c r="K2431" s="108"/>
      <c r="L2431" s="108"/>
    </row>
    <row r="2432" spans="8:12">
      <c r="H2432" s="109"/>
      <c r="I2432" s="108"/>
      <c r="J2432" s="108"/>
      <c r="K2432" s="108"/>
      <c r="L2432" s="108"/>
    </row>
    <row r="2433" spans="8:12">
      <c r="H2433" s="109"/>
      <c r="I2433" s="108"/>
      <c r="J2433" s="108"/>
      <c r="K2433" s="108"/>
      <c r="L2433" s="108"/>
    </row>
    <row r="2434" spans="8:12">
      <c r="H2434" s="109"/>
      <c r="I2434" s="108"/>
      <c r="J2434" s="108"/>
      <c r="K2434" s="108"/>
      <c r="L2434" s="108"/>
    </row>
    <row r="2435" spans="8:12">
      <c r="H2435" s="109"/>
      <c r="I2435" s="108"/>
      <c r="J2435" s="108"/>
      <c r="K2435" s="108"/>
      <c r="L2435" s="108"/>
    </row>
    <row r="2436" spans="8:12">
      <c r="H2436" s="109"/>
      <c r="I2436" s="108"/>
      <c r="J2436" s="108"/>
      <c r="K2436" s="108"/>
      <c r="L2436" s="108"/>
    </row>
    <row r="2437" spans="8:12">
      <c r="H2437" s="109"/>
      <c r="I2437" s="108"/>
      <c r="J2437" s="108"/>
      <c r="K2437" s="108"/>
      <c r="L2437" s="108"/>
    </row>
    <row r="2438" spans="8:12">
      <c r="H2438" s="109"/>
      <c r="I2438" s="108"/>
      <c r="J2438" s="108"/>
      <c r="K2438" s="108"/>
      <c r="L2438" s="108"/>
    </row>
    <row r="2439" spans="8:12">
      <c r="H2439" s="109"/>
      <c r="I2439" s="108"/>
      <c r="J2439" s="108"/>
      <c r="K2439" s="108"/>
      <c r="L2439" s="108"/>
    </row>
    <row r="2440" spans="8:12">
      <c r="H2440" s="109"/>
      <c r="I2440" s="108"/>
      <c r="J2440" s="108"/>
      <c r="K2440" s="108"/>
      <c r="L2440" s="108"/>
    </row>
    <row r="2441" spans="8:12">
      <c r="H2441" s="109"/>
      <c r="I2441" s="108"/>
      <c r="J2441" s="108"/>
      <c r="K2441" s="108"/>
      <c r="L2441" s="108"/>
    </row>
    <row r="2442" spans="8:12">
      <c r="H2442" s="109"/>
      <c r="I2442" s="108"/>
      <c r="J2442" s="108"/>
      <c r="K2442" s="108"/>
      <c r="L2442" s="108"/>
    </row>
    <row r="2443" spans="8:12">
      <c r="H2443" s="109"/>
      <c r="I2443" s="108"/>
      <c r="J2443" s="108"/>
      <c r="K2443" s="108"/>
      <c r="L2443" s="108"/>
    </row>
    <row r="2444" spans="8:12">
      <c r="H2444" s="109"/>
      <c r="I2444" s="108"/>
      <c r="J2444" s="108"/>
      <c r="K2444" s="108"/>
      <c r="L2444" s="108"/>
    </row>
    <row r="2445" spans="8:12">
      <c r="H2445" s="109"/>
      <c r="I2445" s="108"/>
      <c r="J2445" s="108"/>
      <c r="K2445" s="108"/>
      <c r="L2445" s="108"/>
    </row>
    <row r="2446" spans="8:12">
      <c r="H2446" s="109"/>
      <c r="I2446" s="108"/>
      <c r="J2446" s="108"/>
      <c r="K2446" s="108"/>
      <c r="L2446" s="108"/>
    </row>
    <row r="2447" spans="8:12">
      <c r="H2447" s="109"/>
      <c r="I2447" s="108"/>
      <c r="J2447" s="108"/>
      <c r="K2447" s="108"/>
      <c r="L2447" s="108"/>
    </row>
    <row r="2448" spans="8:12">
      <c r="H2448" s="109"/>
      <c r="I2448" s="108"/>
      <c r="J2448" s="108"/>
      <c r="K2448" s="108"/>
      <c r="L2448" s="108"/>
    </row>
    <row r="2449" spans="8:12">
      <c r="H2449" s="109"/>
      <c r="I2449" s="108"/>
      <c r="J2449" s="108"/>
      <c r="K2449" s="108"/>
      <c r="L2449" s="108"/>
    </row>
    <row r="2450" spans="8:12">
      <c r="H2450" s="109"/>
      <c r="I2450" s="108"/>
      <c r="J2450" s="108"/>
      <c r="K2450" s="108"/>
      <c r="L2450" s="108"/>
    </row>
    <row r="2451" spans="8:12">
      <c r="H2451" s="109"/>
      <c r="I2451" s="108"/>
      <c r="J2451" s="108"/>
      <c r="K2451" s="108"/>
      <c r="L2451" s="108"/>
    </row>
    <row r="2452" spans="8:12">
      <c r="H2452" s="109"/>
      <c r="I2452" s="108"/>
      <c r="J2452" s="108"/>
      <c r="K2452" s="108"/>
      <c r="L2452" s="108"/>
    </row>
    <row r="2453" spans="8:12">
      <c r="H2453" s="109"/>
      <c r="I2453" s="108"/>
      <c r="J2453" s="108"/>
      <c r="K2453" s="108"/>
      <c r="L2453" s="108"/>
    </row>
    <row r="2454" spans="8:12">
      <c r="H2454" s="109"/>
      <c r="I2454" s="108"/>
      <c r="J2454" s="108"/>
      <c r="K2454" s="108"/>
      <c r="L2454" s="108"/>
    </row>
    <row r="2455" spans="8:12">
      <c r="H2455" s="109"/>
      <c r="I2455" s="108"/>
      <c r="J2455" s="108"/>
      <c r="K2455" s="108"/>
      <c r="L2455" s="108"/>
    </row>
    <row r="2456" spans="8:12">
      <c r="H2456" s="109"/>
      <c r="I2456" s="108"/>
      <c r="J2456" s="108"/>
      <c r="K2456" s="108"/>
      <c r="L2456" s="108"/>
    </row>
    <row r="2457" spans="8:12">
      <c r="H2457" s="109"/>
      <c r="I2457" s="108"/>
      <c r="J2457" s="108"/>
      <c r="K2457" s="108"/>
      <c r="L2457" s="108"/>
    </row>
    <row r="2458" spans="8:12">
      <c r="H2458" s="109"/>
      <c r="I2458" s="108"/>
      <c r="J2458" s="108"/>
      <c r="K2458" s="108"/>
      <c r="L2458" s="108"/>
    </row>
    <row r="2459" spans="8:12">
      <c r="H2459" s="109"/>
      <c r="I2459" s="108"/>
      <c r="J2459" s="108"/>
      <c r="K2459" s="108"/>
      <c r="L2459" s="108"/>
    </row>
    <row r="2460" spans="8:12">
      <c r="H2460" s="109"/>
      <c r="I2460" s="108"/>
      <c r="J2460" s="108"/>
      <c r="K2460" s="108"/>
      <c r="L2460" s="108"/>
    </row>
    <row r="2461" spans="8:12">
      <c r="H2461" s="109"/>
      <c r="I2461" s="108"/>
      <c r="J2461" s="108"/>
      <c r="K2461" s="108"/>
      <c r="L2461" s="108"/>
    </row>
    <row r="2462" spans="8:12">
      <c r="H2462" s="109"/>
      <c r="I2462" s="108"/>
      <c r="J2462" s="108"/>
      <c r="K2462" s="108"/>
      <c r="L2462" s="108"/>
    </row>
    <row r="2463" spans="8:12">
      <c r="H2463" s="109"/>
      <c r="I2463" s="108"/>
      <c r="J2463" s="108"/>
      <c r="K2463" s="108"/>
      <c r="L2463" s="108"/>
    </row>
    <row r="2464" spans="8:12">
      <c r="H2464" s="109"/>
      <c r="I2464" s="108"/>
      <c r="J2464" s="108"/>
      <c r="K2464" s="108"/>
      <c r="L2464" s="108"/>
    </row>
    <row r="2465" spans="8:12">
      <c r="H2465" s="109"/>
      <c r="I2465" s="108"/>
      <c r="J2465" s="108"/>
      <c r="K2465" s="108"/>
      <c r="L2465" s="108"/>
    </row>
    <row r="2466" spans="8:12">
      <c r="H2466" s="109"/>
      <c r="I2466" s="108"/>
      <c r="J2466" s="108"/>
      <c r="K2466" s="108"/>
      <c r="L2466" s="108"/>
    </row>
    <row r="2467" spans="8:12">
      <c r="H2467" s="109"/>
      <c r="I2467" s="108"/>
      <c r="J2467" s="108"/>
      <c r="K2467" s="108"/>
      <c r="L2467" s="108"/>
    </row>
    <row r="2468" spans="8:12">
      <c r="H2468" s="109"/>
      <c r="I2468" s="108"/>
      <c r="J2468" s="108"/>
      <c r="K2468" s="108"/>
      <c r="L2468" s="108"/>
    </row>
    <row r="2469" spans="8:12">
      <c r="H2469" s="109"/>
      <c r="I2469" s="108"/>
      <c r="J2469" s="108"/>
      <c r="K2469" s="108"/>
      <c r="L2469" s="108"/>
    </row>
    <row r="2470" spans="8:12">
      <c r="H2470" s="109"/>
      <c r="I2470" s="108"/>
      <c r="J2470" s="108"/>
      <c r="K2470" s="108"/>
      <c r="L2470" s="108"/>
    </row>
    <row r="2471" spans="8:12">
      <c r="H2471" s="109"/>
      <c r="I2471" s="108"/>
      <c r="J2471" s="108"/>
      <c r="K2471" s="108"/>
      <c r="L2471" s="108"/>
    </row>
    <row r="2472" spans="8:12">
      <c r="H2472" s="109"/>
      <c r="I2472" s="108"/>
      <c r="J2472" s="108"/>
      <c r="K2472" s="108"/>
      <c r="L2472" s="108"/>
    </row>
    <row r="2473" spans="8:12">
      <c r="H2473" s="109"/>
      <c r="I2473" s="108"/>
      <c r="J2473" s="108"/>
      <c r="K2473" s="108"/>
      <c r="L2473" s="108"/>
    </row>
    <row r="2474" spans="8:12">
      <c r="H2474" s="109"/>
      <c r="I2474" s="108"/>
      <c r="J2474" s="108"/>
      <c r="K2474" s="108"/>
      <c r="L2474" s="108"/>
    </row>
    <row r="2475" spans="8:12">
      <c r="H2475" s="109"/>
      <c r="I2475" s="108"/>
      <c r="J2475" s="108"/>
      <c r="K2475" s="108"/>
      <c r="L2475" s="108"/>
    </row>
    <row r="2476" spans="8:12">
      <c r="H2476" s="109"/>
      <c r="I2476" s="108"/>
      <c r="J2476" s="108"/>
      <c r="K2476" s="108"/>
      <c r="L2476" s="108"/>
    </row>
    <row r="2477" spans="8:12">
      <c r="H2477" s="109"/>
      <c r="I2477" s="108"/>
      <c r="J2477" s="108"/>
      <c r="K2477" s="108"/>
      <c r="L2477" s="108"/>
    </row>
    <row r="2478" spans="8:12">
      <c r="H2478" s="109"/>
      <c r="I2478" s="108"/>
      <c r="J2478" s="108"/>
      <c r="K2478" s="108"/>
      <c r="L2478" s="108"/>
    </row>
    <row r="2479" spans="8:12">
      <c r="H2479" s="109"/>
      <c r="I2479" s="108"/>
      <c r="J2479" s="108"/>
      <c r="K2479" s="108"/>
      <c r="L2479" s="108"/>
    </row>
    <row r="2480" spans="8:12">
      <c r="H2480" s="109"/>
      <c r="I2480" s="108"/>
      <c r="J2480" s="108"/>
      <c r="K2480" s="108"/>
      <c r="L2480" s="108"/>
    </row>
    <row r="2481" spans="8:12">
      <c r="H2481" s="109"/>
      <c r="I2481" s="108"/>
      <c r="J2481" s="108"/>
      <c r="K2481" s="108"/>
      <c r="L2481" s="108"/>
    </row>
    <row r="2482" spans="8:12">
      <c r="H2482" s="109"/>
      <c r="I2482" s="108"/>
      <c r="J2482" s="108"/>
      <c r="K2482" s="108"/>
      <c r="L2482" s="108"/>
    </row>
    <row r="2483" spans="8:12">
      <c r="H2483" s="109"/>
      <c r="I2483" s="108"/>
      <c r="J2483" s="108"/>
      <c r="K2483" s="108"/>
      <c r="L2483" s="108"/>
    </row>
    <row r="2484" spans="8:12">
      <c r="H2484" s="109"/>
      <c r="I2484" s="108"/>
      <c r="J2484" s="108"/>
      <c r="K2484" s="108"/>
      <c r="L2484" s="108"/>
    </row>
    <row r="2485" spans="8:12">
      <c r="H2485" s="109"/>
      <c r="I2485" s="108"/>
      <c r="J2485" s="108"/>
      <c r="K2485" s="108"/>
      <c r="L2485" s="108"/>
    </row>
    <row r="2486" spans="8:12">
      <c r="H2486" s="109"/>
      <c r="I2486" s="108"/>
      <c r="J2486" s="108"/>
      <c r="K2486" s="108"/>
      <c r="L2486" s="108"/>
    </row>
    <row r="2487" spans="8:12">
      <c r="H2487" s="109"/>
      <c r="I2487" s="108"/>
      <c r="J2487" s="108"/>
      <c r="K2487" s="108"/>
      <c r="L2487" s="108"/>
    </row>
    <row r="2488" spans="8:12">
      <c r="H2488" s="109"/>
      <c r="I2488" s="108"/>
      <c r="J2488" s="108"/>
      <c r="K2488" s="108"/>
      <c r="L2488" s="108"/>
    </row>
    <row r="2489" spans="8:12">
      <c r="H2489" s="109"/>
      <c r="I2489" s="108"/>
      <c r="J2489" s="108"/>
      <c r="K2489" s="108"/>
      <c r="L2489" s="108"/>
    </row>
    <row r="2490" spans="8:12">
      <c r="H2490" s="109"/>
      <c r="I2490" s="108"/>
      <c r="J2490" s="108"/>
      <c r="K2490" s="108"/>
      <c r="L2490" s="108"/>
    </row>
    <row r="2491" spans="8:12">
      <c r="H2491" s="109"/>
      <c r="I2491" s="108"/>
      <c r="J2491" s="108"/>
      <c r="K2491" s="108"/>
      <c r="L2491" s="108"/>
    </row>
    <row r="2492" spans="8:12">
      <c r="H2492" s="109"/>
      <c r="I2492" s="108"/>
      <c r="J2492" s="108"/>
      <c r="K2492" s="108"/>
      <c r="L2492" s="108"/>
    </row>
    <row r="2493" spans="8:12">
      <c r="H2493" s="109"/>
      <c r="I2493" s="108"/>
      <c r="J2493" s="108"/>
      <c r="K2493" s="108"/>
      <c r="L2493" s="108"/>
    </row>
    <row r="2494" spans="8:12">
      <c r="H2494" s="109"/>
      <c r="I2494" s="108"/>
      <c r="J2494" s="108"/>
      <c r="K2494" s="108"/>
      <c r="L2494" s="108"/>
    </row>
    <row r="2495" spans="8:12">
      <c r="H2495" s="109"/>
      <c r="I2495" s="108"/>
      <c r="J2495" s="108"/>
      <c r="K2495" s="108"/>
      <c r="L2495" s="108"/>
    </row>
    <row r="2496" spans="8:12">
      <c r="H2496" s="109"/>
      <c r="I2496" s="108"/>
      <c r="J2496" s="108"/>
      <c r="K2496" s="108"/>
      <c r="L2496" s="108"/>
    </row>
    <row r="2497" spans="8:12">
      <c r="H2497" s="109"/>
      <c r="I2497" s="108"/>
      <c r="J2497" s="108"/>
      <c r="K2497" s="108"/>
      <c r="L2497" s="108"/>
    </row>
  </sheetData>
  <mergeCells count="90">
    <mergeCell ref="F281:F298"/>
    <mergeCell ref="F203:F233"/>
    <mergeCell ref="F235:F257"/>
    <mergeCell ref="F259:F268"/>
    <mergeCell ref="F270:F274"/>
    <mergeCell ref="F276:F279"/>
    <mergeCell ref="G276:G279"/>
    <mergeCell ref="G281:G298"/>
    <mergeCell ref="E140:E298"/>
    <mergeCell ref="G235:G252"/>
    <mergeCell ref="G254:G257"/>
    <mergeCell ref="G259:G261"/>
    <mergeCell ref="G263:G268"/>
    <mergeCell ref="G270:G274"/>
    <mergeCell ref="G195:G197"/>
    <mergeCell ref="G199:G201"/>
    <mergeCell ref="G203:G219"/>
    <mergeCell ref="G221:G225"/>
    <mergeCell ref="G227:G233"/>
    <mergeCell ref="F140:F187"/>
    <mergeCell ref="F189:F201"/>
    <mergeCell ref="G191:G193"/>
    <mergeCell ref="H263:H268"/>
    <mergeCell ref="H270:H274"/>
    <mergeCell ref="H276:H279"/>
    <mergeCell ref="H281:H298"/>
    <mergeCell ref="H175:H177"/>
    <mergeCell ref="H259:H261"/>
    <mergeCell ref="H203:H219"/>
    <mergeCell ref="H221:H225"/>
    <mergeCell ref="H227:H233"/>
    <mergeCell ref="H235:H252"/>
    <mergeCell ref="H254:H257"/>
    <mergeCell ref="H195:H197"/>
    <mergeCell ref="H199:H201"/>
    <mergeCell ref="H191:H193"/>
    <mergeCell ref="H54:H59"/>
    <mergeCell ref="H61:H66"/>
    <mergeCell ref="H92:H98"/>
    <mergeCell ref="H68:H73"/>
    <mergeCell ref="H75:H80"/>
    <mergeCell ref="H140:H173"/>
    <mergeCell ref="G140:G173"/>
    <mergeCell ref="G175:G177"/>
    <mergeCell ref="G181:G187"/>
    <mergeCell ref="H181:H187"/>
    <mergeCell ref="I1:I2"/>
    <mergeCell ref="J1:J2"/>
    <mergeCell ref="L1:L2"/>
    <mergeCell ref="M1:M2"/>
    <mergeCell ref="H1:H2"/>
    <mergeCell ref="K1:K2"/>
    <mergeCell ref="D1:D2"/>
    <mergeCell ref="B1:B2"/>
    <mergeCell ref="G1:G2"/>
    <mergeCell ref="A1:A2"/>
    <mergeCell ref="C1:C2"/>
    <mergeCell ref="E1:E2"/>
    <mergeCell ref="E3:E14"/>
    <mergeCell ref="G16:G26"/>
    <mergeCell ref="F16:F26"/>
    <mergeCell ref="E16:E26"/>
    <mergeCell ref="F1:F2"/>
    <mergeCell ref="H28:H45"/>
    <mergeCell ref="H47:H52"/>
    <mergeCell ref="G28:G45"/>
    <mergeCell ref="F28:F45"/>
    <mergeCell ref="H3:H14"/>
    <mergeCell ref="H16:H26"/>
    <mergeCell ref="G3:G14"/>
    <mergeCell ref="F3:F14"/>
    <mergeCell ref="E28:E45"/>
    <mergeCell ref="G47:G52"/>
    <mergeCell ref="F47:F52"/>
    <mergeCell ref="E47:E52"/>
    <mergeCell ref="G54:G59"/>
    <mergeCell ref="F54:F138"/>
    <mergeCell ref="G82:G90"/>
    <mergeCell ref="G92:G98"/>
    <mergeCell ref="G126:G138"/>
    <mergeCell ref="G61:G66"/>
    <mergeCell ref="G100:G114"/>
    <mergeCell ref="G68:G73"/>
    <mergeCell ref="G75:G80"/>
    <mergeCell ref="E54:E138"/>
    <mergeCell ref="H100:H114"/>
    <mergeCell ref="H82:H90"/>
    <mergeCell ref="G116:G124"/>
    <mergeCell ref="H116:H124"/>
    <mergeCell ref="H126:H138"/>
  </mergeCells>
  <pageMargins left="0.7" right="0.7" top="0.75" bottom="0.75" header="0.3" footer="0.3"/>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topLeftCell="E64" zoomScale="86" zoomScaleNormal="86" zoomScalePageLayoutView="86" workbookViewId="0">
      <selection activeCell="G86" sqref="G86"/>
    </sheetView>
  </sheetViews>
  <sheetFormatPr defaultColWidth="8.85546875" defaultRowHeight="15"/>
  <cols>
    <col min="1" max="1" width="8.85546875" style="117"/>
    <col min="2" max="2" width="30.7109375" style="117" customWidth="1"/>
    <col min="3" max="3" width="11.7109375" style="117" customWidth="1"/>
    <col min="4" max="4" width="47.140625" style="117" customWidth="1"/>
    <col min="5" max="5" width="15.7109375" style="117" customWidth="1"/>
    <col min="6" max="6" width="46.140625" style="117" customWidth="1"/>
    <col min="7" max="7" width="14.42578125" style="117" customWidth="1"/>
    <col min="8" max="8" width="87" style="117" customWidth="1"/>
    <col min="9" max="9" width="20.42578125" style="117" customWidth="1"/>
    <col min="10" max="10" width="78.85546875" style="117" customWidth="1"/>
    <col min="11" max="16384" width="8.85546875" style="117"/>
  </cols>
  <sheetData>
    <row r="1" spans="1:10" ht="15.95">
      <c r="A1" s="168" t="s">
        <v>1570</v>
      </c>
      <c r="B1" s="168" t="s">
        <v>2</v>
      </c>
      <c r="C1" s="170" t="s">
        <v>1571</v>
      </c>
      <c r="D1" s="170" t="s">
        <v>1572</v>
      </c>
      <c r="E1" s="3" t="s">
        <v>540</v>
      </c>
      <c r="F1" s="3" t="s">
        <v>4</v>
      </c>
      <c r="G1" s="3" t="s">
        <v>1573</v>
      </c>
      <c r="H1" s="3" t="s">
        <v>1574</v>
      </c>
      <c r="I1" s="3" t="s">
        <v>543</v>
      </c>
      <c r="J1" s="168" t="s">
        <v>544</v>
      </c>
    </row>
    <row r="2" spans="1:10" ht="15.75" customHeight="1">
      <c r="A2" s="136" t="s">
        <v>1575</v>
      </c>
      <c r="B2" s="136" t="s">
        <v>1576</v>
      </c>
      <c r="C2" s="136" t="s">
        <v>545</v>
      </c>
      <c r="D2" s="166" t="s">
        <v>1577</v>
      </c>
      <c r="E2" s="308" t="s">
        <v>1578</v>
      </c>
      <c r="F2" s="306" t="s">
        <v>363</v>
      </c>
      <c r="G2" s="138" t="s">
        <v>1579</v>
      </c>
      <c r="H2" s="184" t="s">
        <v>1580</v>
      </c>
      <c r="I2" s="138" t="s">
        <v>1581</v>
      </c>
      <c r="J2" s="199" t="s">
        <v>1582</v>
      </c>
    </row>
    <row r="3" spans="1:10">
      <c r="E3" s="308"/>
      <c r="F3" s="306"/>
      <c r="G3" s="138" t="s">
        <v>1583</v>
      </c>
      <c r="H3" s="199" t="s">
        <v>1584</v>
      </c>
      <c r="I3" s="138" t="s">
        <v>1585</v>
      </c>
      <c r="J3" s="199" t="s">
        <v>1586</v>
      </c>
    </row>
    <row r="4" spans="1:10">
      <c r="E4" s="189"/>
      <c r="F4" s="188"/>
      <c r="G4" s="136"/>
      <c r="I4" s="136"/>
    </row>
    <row r="5" spans="1:10" ht="15.75" customHeight="1">
      <c r="E5" s="308" t="s">
        <v>1587</v>
      </c>
      <c r="F5" s="306" t="s">
        <v>373</v>
      </c>
      <c r="G5" s="138" t="s">
        <v>1588</v>
      </c>
      <c r="H5" s="200" t="s">
        <v>1589</v>
      </c>
      <c r="I5" s="138" t="s">
        <v>1590</v>
      </c>
      <c r="J5" s="200" t="s">
        <v>1591</v>
      </c>
    </row>
    <row r="6" spans="1:10">
      <c r="E6" s="308"/>
      <c r="F6" s="306"/>
      <c r="G6" s="138" t="s">
        <v>1592</v>
      </c>
      <c r="H6" s="200" t="s">
        <v>1593</v>
      </c>
      <c r="I6" s="138" t="s">
        <v>1594</v>
      </c>
      <c r="J6" s="200" t="s">
        <v>1595</v>
      </c>
    </row>
    <row r="7" spans="1:10">
      <c r="E7" s="308"/>
      <c r="F7" s="306"/>
      <c r="G7" s="138" t="s">
        <v>1596</v>
      </c>
      <c r="H7" s="200" t="s">
        <v>1597</v>
      </c>
      <c r="I7" s="138" t="s">
        <v>1598</v>
      </c>
      <c r="J7" s="200" t="s">
        <v>1599</v>
      </c>
    </row>
    <row r="8" spans="1:10">
      <c r="E8" s="308"/>
      <c r="F8" s="306"/>
      <c r="G8" s="138" t="s">
        <v>1600</v>
      </c>
      <c r="H8" s="200" t="s">
        <v>1601</v>
      </c>
      <c r="I8" s="138" t="s">
        <v>1602</v>
      </c>
      <c r="J8" s="200" t="s">
        <v>1603</v>
      </c>
    </row>
    <row r="9" spans="1:10">
      <c r="E9" s="308"/>
      <c r="F9" s="306"/>
      <c r="G9" s="138" t="s">
        <v>1604</v>
      </c>
      <c r="H9" s="200" t="s">
        <v>1605</v>
      </c>
      <c r="I9" s="138" t="s">
        <v>1606</v>
      </c>
      <c r="J9" s="200" t="s">
        <v>1607</v>
      </c>
    </row>
    <row r="10" spans="1:10">
      <c r="E10" s="308"/>
      <c r="F10" s="306"/>
      <c r="G10" s="138" t="s">
        <v>1608</v>
      </c>
      <c r="H10" s="200" t="s">
        <v>1609</v>
      </c>
      <c r="I10" s="138" t="s">
        <v>1610</v>
      </c>
      <c r="J10" s="200" t="s">
        <v>1611</v>
      </c>
    </row>
    <row r="11" spans="1:10">
      <c r="E11" s="308"/>
      <c r="F11" s="306"/>
      <c r="G11" s="138" t="s">
        <v>1612</v>
      </c>
      <c r="H11" s="200" t="s">
        <v>1613</v>
      </c>
      <c r="I11" s="138" t="s">
        <v>1614</v>
      </c>
      <c r="J11" s="200" t="s">
        <v>1615</v>
      </c>
    </row>
    <row r="12" spans="1:10">
      <c r="E12" s="308"/>
      <c r="F12" s="306"/>
      <c r="G12" s="138" t="s">
        <v>1616</v>
      </c>
      <c r="H12" s="200" t="s">
        <v>1617</v>
      </c>
      <c r="I12" s="138" t="s">
        <v>1618</v>
      </c>
      <c r="J12" s="200" t="s">
        <v>1619</v>
      </c>
    </row>
    <row r="13" spans="1:10">
      <c r="E13" s="308"/>
      <c r="F13" s="306"/>
      <c r="G13" s="138" t="s">
        <v>1620</v>
      </c>
      <c r="H13" s="200" t="s">
        <v>1621</v>
      </c>
      <c r="I13" s="138" t="s">
        <v>1622</v>
      </c>
      <c r="J13" s="201" t="s">
        <v>1623</v>
      </c>
    </row>
    <row r="14" spans="1:10">
      <c r="E14" s="308"/>
      <c r="F14" s="306"/>
      <c r="G14" s="138" t="s">
        <v>1624</v>
      </c>
      <c r="H14" s="200" t="s">
        <v>707</v>
      </c>
      <c r="I14" s="138" t="s">
        <v>1625</v>
      </c>
      <c r="J14" s="201" t="s">
        <v>1626</v>
      </c>
    </row>
    <row r="15" spans="1:10">
      <c r="E15" s="308"/>
      <c r="F15" s="306"/>
      <c r="G15" s="138" t="s">
        <v>1627</v>
      </c>
      <c r="H15" s="200" t="s">
        <v>1628</v>
      </c>
      <c r="I15" s="138" t="s">
        <v>1629</v>
      </c>
      <c r="J15" s="201" t="s">
        <v>1630</v>
      </c>
    </row>
    <row r="16" spans="1:10">
      <c r="E16" s="308"/>
      <c r="F16" s="306"/>
      <c r="G16" s="138" t="s">
        <v>1631</v>
      </c>
      <c r="H16" s="200" t="s">
        <v>1632</v>
      </c>
      <c r="I16" s="138" t="s">
        <v>1633</v>
      </c>
      <c r="J16" s="201" t="s">
        <v>1634</v>
      </c>
    </row>
    <row r="17" spans="5:10">
      <c r="E17" s="308"/>
      <c r="F17" s="306"/>
      <c r="G17" s="138" t="s">
        <v>1635</v>
      </c>
      <c r="H17" s="200" t="s">
        <v>1636</v>
      </c>
      <c r="I17" s="138" t="s">
        <v>1637</v>
      </c>
      <c r="J17" s="201" t="s">
        <v>1638</v>
      </c>
    </row>
    <row r="18" spans="5:10">
      <c r="E18" s="308"/>
      <c r="F18" s="306"/>
      <c r="G18" s="138" t="s">
        <v>1639</v>
      </c>
      <c r="H18" s="200" t="s">
        <v>1640</v>
      </c>
      <c r="I18" s="138" t="s">
        <v>1641</v>
      </c>
      <c r="J18" s="201" t="s">
        <v>1642</v>
      </c>
    </row>
    <row r="19" spans="5:10">
      <c r="E19" s="308"/>
      <c r="F19" s="306"/>
      <c r="G19" s="138" t="s">
        <v>1643</v>
      </c>
      <c r="H19" s="200" t="s">
        <v>1644</v>
      </c>
      <c r="I19" s="138" t="s">
        <v>1645</v>
      </c>
      <c r="J19" s="201" t="s">
        <v>1646</v>
      </c>
    </row>
    <row r="20" spans="5:10">
      <c r="E20" s="308"/>
      <c r="F20" s="306"/>
      <c r="G20" s="138" t="s">
        <v>1647</v>
      </c>
      <c r="H20" s="200" t="s">
        <v>1648</v>
      </c>
      <c r="I20" s="138" t="s">
        <v>1649</v>
      </c>
      <c r="J20" s="201" t="s">
        <v>1650</v>
      </c>
    </row>
    <row r="21" spans="5:10">
      <c r="E21" s="308"/>
      <c r="F21" s="306"/>
      <c r="G21" s="138" t="s">
        <v>1651</v>
      </c>
      <c r="H21" s="200" t="s">
        <v>1652</v>
      </c>
      <c r="I21" s="138" t="s">
        <v>1653</v>
      </c>
      <c r="J21" s="201" t="s">
        <v>1654</v>
      </c>
    </row>
    <row r="22" spans="5:10">
      <c r="E22" s="189"/>
      <c r="G22" s="172"/>
      <c r="I22" s="136"/>
    </row>
    <row r="23" spans="5:10" ht="17.25" customHeight="1">
      <c r="E23" s="308" t="s">
        <v>1655</v>
      </c>
      <c r="F23" s="306" t="s">
        <v>380</v>
      </c>
      <c r="G23" s="255" t="s">
        <v>1656</v>
      </c>
      <c r="H23" s="200" t="s">
        <v>1597</v>
      </c>
      <c r="I23" s="255" t="s">
        <v>1657</v>
      </c>
      <c r="J23" s="200" t="s">
        <v>1599</v>
      </c>
    </row>
    <row r="24" spans="5:10">
      <c r="E24" s="308"/>
      <c r="F24" s="306"/>
      <c r="G24" s="255" t="s">
        <v>1658</v>
      </c>
      <c r="H24" s="200" t="s">
        <v>1601</v>
      </c>
      <c r="I24" s="255" t="s">
        <v>1659</v>
      </c>
      <c r="J24" s="200" t="s">
        <v>1603</v>
      </c>
    </row>
    <row r="25" spans="5:10">
      <c r="E25" s="308"/>
      <c r="F25" s="306"/>
      <c r="G25" s="255" t="s">
        <v>1660</v>
      </c>
      <c r="H25" s="200" t="s">
        <v>1605</v>
      </c>
      <c r="I25" s="255" t="s">
        <v>1661</v>
      </c>
      <c r="J25" s="200" t="s">
        <v>1607</v>
      </c>
    </row>
    <row r="26" spans="5:10">
      <c r="E26" s="308"/>
      <c r="F26" s="306"/>
      <c r="G26" s="255" t="s">
        <v>1662</v>
      </c>
      <c r="H26" s="200" t="s">
        <v>1609</v>
      </c>
      <c r="I26" s="255" t="s">
        <v>1663</v>
      </c>
      <c r="J26" s="200" t="s">
        <v>1611</v>
      </c>
    </row>
    <row r="27" spans="5:10">
      <c r="E27" s="308"/>
      <c r="F27" s="306"/>
      <c r="G27" s="255" t="s">
        <v>1664</v>
      </c>
      <c r="H27" s="200" t="s">
        <v>1613</v>
      </c>
      <c r="I27" s="255" t="s">
        <v>1665</v>
      </c>
      <c r="J27" s="200" t="s">
        <v>1615</v>
      </c>
    </row>
    <row r="28" spans="5:10">
      <c r="E28" s="308"/>
      <c r="F28" s="306"/>
      <c r="G28" s="255" t="s">
        <v>1666</v>
      </c>
      <c r="H28" s="200" t="s">
        <v>1617</v>
      </c>
      <c r="I28" s="255" t="s">
        <v>1667</v>
      </c>
      <c r="J28" s="200" t="s">
        <v>1619</v>
      </c>
    </row>
    <row r="29" spans="5:10">
      <c r="E29" s="308"/>
      <c r="F29" s="306"/>
      <c r="G29" s="255" t="s">
        <v>1668</v>
      </c>
      <c r="H29" s="200" t="s">
        <v>1621</v>
      </c>
      <c r="I29" s="255" t="s">
        <v>1669</v>
      </c>
      <c r="J29" s="201" t="s">
        <v>1623</v>
      </c>
    </row>
    <row r="30" spans="5:10">
      <c r="E30" s="308"/>
      <c r="F30" s="306"/>
      <c r="G30" s="255" t="s">
        <v>1670</v>
      </c>
      <c r="H30" s="200" t="s">
        <v>707</v>
      </c>
      <c r="I30" s="255" t="s">
        <v>1671</v>
      </c>
      <c r="J30" s="201" t="s">
        <v>1626</v>
      </c>
    </row>
    <row r="31" spans="5:10">
      <c r="E31" s="308"/>
      <c r="F31" s="306"/>
      <c r="G31" s="255" t="s">
        <v>1672</v>
      </c>
      <c r="H31" s="200" t="s">
        <v>1628</v>
      </c>
      <c r="I31" s="255" t="s">
        <v>1673</v>
      </c>
      <c r="J31" s="201" t="s">
        <v>1630</v>
      </c>
    </row>
    <row r="32" spans="5:10">
      <c r="E32" s="308"/>
      <c r="F32" s="306"/>
      <c r="G32" s="255" t="s">
        <v>1674</v>
      </c>
      <c r="H32" s="200" t="s">
        <v>1632</v>
      </c>
      <c r="I32" s="255" t="s">
        <v>1675</v>
      </c>
      <c r="J32" s="201" t="s">
        <v>1634</v>
      </c>
    </row>
    <row r="33" spans="5:10">
      <c r="E33" s="308"/>
      <c r="F33" s="306"/>
      <c r="G33" s="255" t="s">
        <v>1676</v>
      </c>
      <c r="H33" s="200" t="s">
        <v>1636</v>
      </c>
      <c r="I33" s="255" t="s">
        <v>1677</v>
      </c>
      <c r="J33" s="201" t="s">
        <v>1638</v>
      </c>
    </row>
    <row r="34" spans="5:10">
      <c r="E34" s="308"/>
      <c r="F34" s="306"/>
      <c r="G34" s="255" t="s">
        <v>1678</v>
      </c>
      <c r="H34" s="200" t="s">
        <v>1640</v>
      </c>
      <c r="I34" s="255" t="s">
        <v>1679</v>
      </c>
      <c r="J34" s="201" t="s">
        <v>1642</v>
      </c>
    </row>
    <row r="35" spans="5:10">
      <c r="E35" s="308"/>
      <c r="F35" s="306"/>
      <c r="G35" s="255" t="s">
        <v>1680</v>
      </c>
      <c r="H35" s="200" t="s">
        <v>1644</v>
      </c>
      <c r="I35" s="255" t="s">
        <v>1681</v>
      </c>
      <c r="J35" s="201" t="s">
        <v>1646</v>
      </c>
    </row>
    <row r="36" spans="5:10">
      <c r="E36" s="308"/>
      <c r="F36" s="306"/>
      <c r="G36" s="255" t="s">
        <v>1682</v>
      </c>
      <c r="H36" s="200" t="s">
        <v>1648</v>
      </c>
      <c r="I36" s="255" t="s">
        <v>1683</v>
      </c>
      <c r="J36" s="201" t="s">
        <v>1650</v>
      </c>
    </row>
    <row r="37" spans="5:10">
      <c r="E37" s="308"/>
      <c r="F37" s="306"/>
      <c r="G37" s="255" t="s">
        <v>1684</v>
      </c>
      <c r="H37" s="200" t="s">
        <v>1652</v>
      </c>
      <c r="I37" s="255" t="s">
        <v>1685</v>
      </c>
      <c r="J37" s="201" t="s">
        <v>1654</v>
      </c>
    </row>
    <row r="38" spans="5:10">
      <c r="E38" s="189"/>
      <c r="F38" s="188"/>
      <c r="G38" s="136"/>
      <c r="I38" s="136"/>
    </row>
    <row r="39" spans="5:10" ht="14.25" customHeight="1">
      <c r="E39" s="308" t="s">
        <v>1686</v>
      </c>
      <c r="F39" s="306" t="s">
        <v>382</v>
      </c>
      <c r="G39" s="255" t="s">
        <v>1687</v>
      </c>
      <c r="H39" s="200" t="s">
        <v>1688</v>
      </c>
      <c r="I39" s="138" t="s">
        <v>1689</v>
      </c>
      <c r="J39" s="201" t="s">
        <v>1690</v>
      </c>
    </row>
    <row r="40" spans="5:10">
      <c r="E40" s="308"/>
      <c r="F40" s="306"/>
      <c r="G40" s="255" t="s">
        <v>1691</v>
      </c>
      <c r="H40" s="200" t="s">
        <v>1692</v>
      </c>
      <c r="I40" s="138" t="s">
        <v>1693</v>
      </c>
      <c r="J40" s="201" t="s">
        <v>1694</v>
      </c>
    </row>
    <row r="41" spans="5:10">
      <c r="E41" s="308"/>
      <c r="F41" s="306"/>
      <c r="G41" s="255" t="s">
        <v>1695</v>
      </c>
      <c r="H41" s="200" t="s">
        <v>1696</v>
      </c>
      <c r="I41" s="138" t="s">
        <v>1697</v>
      </c>
      <c r="J41" s="201" t="s">
        <v>1698</v>
      </c>
    </row>
    <row r="42" spans="5:10">
      <c r="E42" s="308"/>
      <c r="F42" s="306"/>
      <c r="G42" s="255" t="s">
        <v>1699</v>
      </c>
      <c r="H42" s="200" t="s">
        <v>1700</v>
      </c>
      <c r="I42" s="138" t="s">
        <v>1701</v>
      </c>
      <c r="J42" s="201" t="s">
        <v>1702</v>
      </c>
    </row>
    <row r="43" spans="5:10">
      <c r="E43" s="308"/>
      <c r="F43" s="306"/>
      <c r="G43" s="255" t="s">
        <v>1703</v>
      </c>
      <c r="H43" s="200" t="s">
        <v>1704</v>
      </c>
      <c r="I43" s="138" t="s">
        <v>1705</v>
      </c>
      <c r="J43" s="201" t="s">
        <v>1706</v>
      </c>
    </row>
    <row r="44" spans="5:10">
      <c r="E44" s="308"/>
      <c r="F44" s="306"/>
      <c r="G44" s="255" t="s">
        <v>1707</v>
      </c>
      <c r="H44" s="200" t="s">
        <v>1708</v>
      </c>
      <c r="I44" s="138" t="s">
        <v>1709</v>
      </c>
      <c r="J44" s="201" t="s">
        <v>1710</v>
      </c>
    </row>
    <row r="45" spans="5:10">
      <c r="E45" s="308"/>
      <c r="F45" s="306"/>
      <c r="G45" s="255" t="s">
        <v>1711</v>
      </c>
      <c r="H45" s="200" t="s">
        <v>1712</v>
      </c>
      <c r="I45" s="138" t="s">
        <v>1713</v>
      </c>
      <c r="J45" s="201" t="s">
        <v>1714</v>
      </c>
    </row>
    <row r="46" spans="5:10">
      <c r="E46" s="189"/>
      <c r="F46" s="188"/>
      <c r="G46" s="167"/>
      <c r="H46" s="119"/>
      <c r="I46" s="136"/>
      <c r="J46" s="171"/>
    </row>
    <row r="47" spans="5:10" ht="28.5" customHeight="1">
      <c r="E47" s="308" t="s">
        <v>1715</v>
      </c>
      <c r="F47" s="306" t="s">
        <v>385</v>
      </c>
      <c r="G47" s="255" t="s">
        <v>1716</v>
      </c>
      <c r="H47" s="200" t="s">
        <v>1717</v>
      </c>
      <c r="I47" s="138" t="s">
        <v>1718</v>
      </c>
      <c r="J47" s="201" t="s">
        <v>1719</v>
      </c>
    </row>
    <row r="48" spans="5:10">
      <c r="E48" s="308"/>
      <c r="F48" s="306"/>
      <c r="G48" s="255" t="s">
        <v>1720</v>
      </c>
      <c r="H48" s="200" t="s">
        <v>1721</v>
      </c>
      <c r="I48" s="138" t="s">
        <v>1722</v>
      </c>
      <c r="J48" s="201" t="s">
        <v>1723</v>
      </c>
    </row>
    <row r="49" spans="5:10">
      <c r="E49" s="308"/>
      <c r="F49" s="306"/>
      <c r="G49" s="255" t="s">
        <v>1724</v>
      </c>
      <c r="H49" s="200" t="s">
        <v>1725</v>
      </c>
      <c r="I49" s="138" t="s">
        <v>1726</v>
      </c>
      <c r="J49" s="201" t="s">
        <v>1727</v>
      </c>
    </row>
    <row r="50" spans="5:10">
      <c r="E50" s="308"/>
      <c r="F50" s="306"/>
      <c r="G50" s="255" t="s">
        <v>1728</v>
      </c>
      <c r="H50" s="200" t="s">
        <v>1729</v>
      </c>
      <c r="I50" s="138" t="s">
        <v>1730</v>
      </c>
      <c r="J50" s="201" t="s">
        <v>1731</v>
      </c>
    </row>
    <row r="51" spans="5:10">
      <c r="E51" s="308"/>
      <c r="F51" s="306"/>
      <c r="G51" s="255" t="s">
        <v>1732</v>
      </c>
      <c r="H51" s="200" t="s">
        <v>1733</v>
      </c>
      <c r="I51" s="138" t="s">
        <v>1734</v>
      </c>
      <c r="J51" s="201" t="s">
        <v>1735</v>
      </c>
    </row>
    <row r="52" spans="5:10">
      <c r="E52" s="308"/>
      <c r="F52" s="306"/>
      <c r="G52" s="255" t="s">
        <v>1736</v>
      </c>
      <c r="H52" s="200" t="s">
        <v>1737</v>
      </c>
      <c r="I52" s="138" t="s">
        <v>1738</v>
      </c>
      <c r="J52" s="201" t="s">
        <v>1739</v>
      </c>
    </row>
    <row r="53" spans="5:10">
      <c r="E53" s="308"/>
      <c r="F53" s="306"/>
      <c r="G53" s="255" t="s">
        <v>1740</v>
      </c>
      <c r="H53" s="200" t="s">
        <v>1741</v>
      </c>
      <c r="I53" s="138" t="s">
        <v>1742</v>
      </c>
      <c r="J53" s="201" t="s">
        <v>1743</v>
      </c>
    </row>
    <row r="54" spans="5:10">
      <c r="E54" s="308"/>
      <c r="F54" s="306"/>
      <c r="G54" s="255" t="s">
        <v>1744</v>
      </c>
      <c r="H54" s="200" t="s">
        <v>1745</v>
      </c>
      <c r="I54" s="138" t="s">
        <v>1746</v>
      </c>
      <c r="J54" s="201" t="s">
        <v>1747</v>
      </c>
    </row>
    <row r="55" spans="5:10">
      <c r="E55" s="308"/>
      <c r="F55" s="306"/>
      <c r="G55" s="255" t="s">
        <v>1748</v>
      </c>
      <c r="H55" s="200" t="s">
        <v>1749</v>
      </c>
      <c r="I55" s="138" t="s">
        <v>1750</v>
      </c>
      <c r="J55" s="201" t="s">
        <v>1751</v>
      </c>
    </row>
    <row r="56" spans="5:10">
      <c r="E56" s="308"/>
      <c r="F56" s="306"/>
      <c r="G56" s="255" t="s">
        <v>1752</v>
      </c>
      <c r="H56" s="200" t="s">
        <v>1753</v>
      </c>
      <c r="I56" s="138" t="s">
        <v>1754</v>
      </c>
      <c r="J56" s="201" t="s">
        <v>1755</v>
      </c>
    </row>
    <row r="57" spans="5:10">
      <c r="E57" s="308"/>
      <c r="F57" s="306"/>
      <c r="G57" s="255" t="s">
        <v>1756</v>
      </c>
      <c r="H57" s="200" t="s">
        <v>1757</v>
      </c>
      <c r="I57" s="138" t="s">
        <v>1758</v>
      </c>
      <c r="J57" s="201" t="s">
        <v>1759</v>
      </c>
    </row>
    <row r="58" spans="5:10">
      <c r="E58" s="308"/>
      <c r="F58" s="306"/>
      <c r="G58" s="255" t="s">
        <v>1760</v>
      </c>
      <c r="H58" s="200" t="s">
        <v>1761</v>
      </c>
      <c r="I58" s="138" t="s">
        <v>1762</v>
      </c>
      <c r="J58" s="201" t="s">
        <v>1763</v>
      </c>
    </row>
    <row r="59" spans="5:10">
      <c r="E59" s="308"/>
      <c r="F59" s="306"/>
      <c r="G59" s="255" t="s">
        <v>1764</v>
      </c>
      <c r="H59" s="200" t="s">
        <v>1765</v>
      </c>
      <c r="I59" s="138" t="s">
        <v>1766</v>
      </c>
      <c r="J59" s="201" t="s">
        <v>1767</v>
      </c>
    </row>
    <row r="60" spans="5:10">
      <c r="E60" s="308"/>
      <c r="F60" s="306"/>
      <c r="G60" s="255" t="s">
        <v>1768</v>
      </c>
      <c r="H60" s="200" t="s">
        <v>1769</v>
      </c>
      <c r="I60" s="138" t="s">
        <v>1770</v>
      </c>
      <c r="J60" s="201" t="s">
        <v>1771</v>
      </c>
    </row>
    <row r="61" spans="5:10">
      <c r="E61" s="308"/>
      <c r="F61" s="306"/>
      <c r="G61" s="255" t="s">
        <v>1772</v>
      </c>
      <c r="H61" s="200" t="s">
        <v>1773</v>
      </c>
      <c r="I61" s="138" t="s">
        <v>1774</v>
      </c>
      <c r="J61" s="201" t="s">
        <v>1775</v>
      </c>
    </row>
    <row r="62" spans="5:10">
      <c r="E62" s="218"/>
      <c r="F62" s="202"/>
      <c r="G62" s="203"/>
      <c r="H62" s="204"/>
      <c r="I62" s="135"/>
      <c r="J62" s="205"/>
    </row>
    <row r="63" spans="5:10" ht="21.75" customHeight="1">
      <c r="E63" s="308" t="s">
        <v>1776</v>
      </c>
      <c r="F63" s="310" t="s">
        <v>387</v>
      </c>
      <c r="G63" s="255" t="s">
        <v>1777</v>
      </c>
      <c r="H63" s="200" t="s">
        <v>1778</v>
      </c>
      <c r="I63" s="138" t="s">
        <v>1779</v>
      </c>
      <c r="J63" s="201" t="s">
        <v>1780</v>
      </c>
    </row>
    <row r="64" spans="5:10">
      <c r="E64" s="308"/>
      <c r="F64" s="310"/>
      <c r="G64" s="255" t="s">
        <v>1781</v>
      </c>
      <c r="H64" s="200" t="s">
        <v>1782</v>
      </c>
      <c r="I64" s="138" t="s">
        <v>1783</v>
      </c>
      <c r="J64" s="201" t="s">
        <v>1784</v>
      </c>
    </row>
    <row r="65" spans="1:10">
      <c r="E65" s="308"/>
      <c r="F65" s="310"/>
      <c r="G65" s="255" t="s">
        <v>1785</v>
      </c>
      <c r="H65" s="200" t="s">
        <v>1786</v>
      </c>
      <c r="I65" s="138" t="s">
        <v>1787</v>
      </c>
      <c r="J65" s="201" t="s">
        <v>1788</v>
      </c>
    </row>
    <row r="66" spans="1:10">
      <c r="E66" s="193"/>
      <c r="F66" s="118"/>
      <c r="G66" s="136"/>
      <c r="I66" s="136"/>
    </row>
    <row r="67" spans="1:10" ht="15.95">
      <c r="A67" s="168" t="s">
        <v>1570</v>
      </c>
      <c r="B67" s="168" t="s">
        <v>2</v>
      </c>
      <c r="C67" s="170" t="s">
        <v>1571</v>
      </c>
      <c r="D67" s="170" t="s">
        <v>1572</v>
      </c>
      <c r="E67" s="219" t="s">
        <v>540</v>
      </c>
      <c r="F67" s="3" t="s">
        <v>4</v>
      </c>
      <c r="G67" s="169" t="s">
        <v>1573</v>
      </c>
      <c r="H67" s="3" t="s">
        <v>1574</v>
      </c>
      <c r="I67" s="169" t="s">
        <v>543</v>
      </c>
      <c r="J67" s="168" t="s">
        <v>544</v>
      </c>
    </row>
    <row r="68" spans="1:10">
      <c r="A68" s="166">
        <v>2</v>
      </c>
      <c r="B68" s="136" t="s">
        <v>1576</v>
      </c>
      <c r="C68" s="136" t="s">
        <v>1575</v>
      </c>
      <c r="D68" s="309" t="s">
        <v>1789</v>
      </c>
      <c r="E68" s="307" t="s">
        <v>1790</v>
      </c>
      <c r="F68" s="306" t="s">
        <v>376</v>
      </c>
      <c r="G68" s="255" t="s">
        <v>1791</v>
      </c>
      <c r="H68" s="200" t="s">
        <v>1792</v>
      </c>
      <c r="I68" s="138" t="s">
        <v>1793</v>
      </c>
      <c r="J68" s="200" t="s">
        <v>1794</v>
      </c>
    </row>
    <row r="69" spans="1:10">
      <c r="D69" s="309"/>
      <c r="E69" s="307"/>
      <c r="F69" s="306"/>
      <c r="G69" s="255" t="s">
        <v>1795</v>
      </c>
      <c r="H69" s="200" t="s">
        <v>1796</v>
      </c>
      <c r="I69" s="138" t="s">
        <v>1797</v>
      </c>
      <c r="J69" s="200" t="s">
        <v>1798</v>
      </c>
    </row>
    <row r="70" spans="1:10">
      <c r="D70" s="309"/>
      <c r="E70" s="307"/>
      <c r="F70" s="306"/>
      <c r="G70" s="255" t="s">
        <v>1799</v>
      </c>
      <c r="H70" s="200" t="s">
        <v>1800</v>
      </c>
      <c r="I70" s="138" t="s">
        <v>1801</v>
      </c>
      <c r="J70" s="200" t="s">
        <v>1802</v>
      </c>
    </row>
    <row r="71" spans="1:10">
      <c r="D71" s="309"/>
      <c r="E71" s="307"/>
      <c r="F71" s="306"/>
      <c r="G71" s="255" t="s">
        <v>1803</v>
      </c>
      <c r="H71" s="199"/>
      <c r="I71" s="138" t="s">
        <v>1804</v>
      </c>
      <c r="J71" s="199"/>
    </row>
    <row r="72" spans="1:10">
      <c r="D72" s="309"/>
      <c r="E72" s="193"/>
      <c r="F72" s="188"/>
      <c r="G72" s="167"/>
      <c r="I72" s="136"/>
    </row>
    <row r="73" spans="1:10">
      <c r="D73" s="309"/>
      <c r="E73" s="307" t="s">
        <v>1805</v>
      </c>
      <c r="F73" s="310" t="s">
        <v>378</v>
      </c>
      <c r="G73" s="138" t="s">
        <v>1806</v>
      </c>
      <c r="H73" s="200" t="s">
        <v>1807</v>
      </c>
      <c r="I73" s="138" t="s">
        <v>1808</v>
      </c>
      <c r="J73" s="200" t="s">
        <v>1809</v>
      </c>
    </row>
    <row r="74" spans="1:10">
      <c r="D74" s="309"/>
      <c r="E74" s="307"/>
      <c r="F74" s="310"/>
      <c r="G74" s="138" t="s">
        <v>1810</v>
      </c>
      <c r="H74" s="200" t="s">
        <v>1279</v>
      </c>
      <c r="I74" s="138" t="s">
        <v>1811</v>
      </c>
      <c r="J74" s="200" t="s">
        <v>1281</v>
      </c>
    </row>
    <row r="75" spans="1:10">
      <c r="D75" s="309"/>
      <c r="E75" s="307"/>
      <c r="F75" s="310"/>
      <c r="G75" s="138" t="s">
        <v>1812</v>
      </c>
      <c r="H75" s="200" t="s">
        <v>1813</v>
      </c>
      <c r="I75" s="138" t="s">
        <v>1814</v>
      </c>
      <c r="J75" s="200" t="s">
        <v>1815</v>
      </c>
    </row>
    <row r="76" spans="1:10">
      <c r="D76" s="309"/>
      <c r="E76" s="193"/>
      <c r="F76" s="118"/>
      <c r="G76" s="136"/>
      <c r="H76" s="119"/>
      <c r="I76" s="136"/>
      <c r="J76" s="119"/>
    </row>
    <row r="77" spans="1:10" ht="15" customHeight="1">
      <c r="D77" s="309"/>
      <c r="E77" s="307" t="s">
        <v>1816</v>
      </c>
      <c r="F77" s="306" t="s">
        <v>1817</v>
      </c>
      <c r="G77" s="255" t="s">
        <v>1818</v>
      </c>
      <c r="H77" s="200" t="s">
        <v>1819</v>
      </c>
      <c r="I77" s="255" t="s">
        <v>1793</v>
      </c>
      <c r="J77" s="200" t="s">
        <v>1820</v>
      </c>
    </row>
    <row r="78" spans="1:10">
      <c r="D78" s="309"/>
      <c r="E78" s="307"/>
      <c r="F78" s="306"/>
      <c r="G78" s="255" t="s">
        <v>1821</v>
      </c>
      <c r="H78" s="200" t="s">
        <v>1822</v>
      </c>
      <c r="I78" s="255" t="s">
        <v>1823</v>
      </c>
      <c r="J78" s="200" t="s">
        <v>1824</v>
      </c>
    </row>
    <row r="79" spans="1:10">
      <c r="E79" s="193"/>
      <c r="G79" s="167"/>
      <c r="H79" s="119"/>
      <c r="I79" s="167"/>
      <c r="J79" s="119"/>
    </row>
    <row r="80" spans="1:10" ht="16.5" customHeight="1">
      <c r="A80" s="166">
        <v>2</v>
      </c>
      <c r="B80" s="136" t="s">
        <v>1576</v>
      </c>
      <c r="C80" s="136" t="s">
        <v>1825</v>
      </c>
      <c r="D80" s="309" t="s">
        <v>1826</v>
      </c>
      <c r="E80" s="308" t="s">
        <v>1827</v>
      </c>
      <c r="F80" s="306" t="s">
        <v>1828</v>
      </c>
      <c r="G80" s="138" t="s">
        <v>1829</v>
      </c>
      <c r="H80" s="200" t="s">
        <v>1830</v>
      </c>
      <c r="I80" s="138" t="s">
        <v>1831</v>
      </c>
      <c r="J80" s="200" t="s">
        <v>1832</v>
      </c>
    </row>
    <row r="81" spans="4:10">
      <c r="D81" s="309"/>
      <c r="E81" s="308"/>
      <c r="F81" s="306"/>
      <c r="G81" s="138" t="s">
        <v>1833</v>
      </c>
      <c r="H81" s="200" t="s">
        <v>1834</v>
      </c>
      <c r="I81" s="138" t="s">
        <v>1835</v>
      </c>
      <c r="J81" s="200" t="s">
        <v>1836</v>
      </c>
    </row>
    <row r="82" spans="4:10">
      <c r="E82" s="15"/>
      <c r="G82" s="119"/>
      <c r="I82" s="165"/>
    </row>
    <row r="83" spans="4:10">
      <c r="E83" s="119"/>
    </row>
    <row r="84" spans="4:10">
      <c r="E84" s="119"/>
    </row>
    <row r="85" spans="4:10">
      <c r="E85" s="119"/>
    </row>
    <row r="86" spans="4:10">
      <c r="E86" s="119"/>
    </row>
    <row r="87" spans="4:10">
      <c r="E87" s="119"/>
    </row>
    <row r="88" spans="4:10">
      <c r="E88" s="119"/>
    </row>
    <row r="89" spans="4:10">
      <c r="E89" s="119"/>
    </row>
    <row r="90" spans="4:10">
      <c r="E90" s="119"/>
    </row>
    <row r="91" spans="4:10">
      <c r="E91" s="119"/>
    </row>
    <row r="92" spans="4:10">
      <c r="E92" s="119"/>
    </row>
    <row r="93" spans="4:10">
      <c r="E93" s="119"/>
    </row>
    <row r="94" spans="4:10">
      <c r="E94" s="119"/>
    </row>
    <row r="95" spans="4:10">
      <c r="E95" s="119"/>
    </row>
    <row r="96" spans="4:10">
      <c r="E96" s="119"/>
    </row>
    <row r="97" spans="5:5">
      <c r="E97" s="119"/>
    </row>
    <row r="98" spans="5:5">
      <c r="E98" s="119"/>
    </row>
  </sheetData>
  <mergeCells count="22">
    <mergeCell ref="F39:F45"/>
    <mergeCell ref="E39:E45"/>
    <mergeCell ref="E2:E3"/>
    <mergeCell ref="E5:E21"/>
    <mergeCell ref="E23:E37"/>
    <mergeCell ref="F5:F21"/>
    <mergeCell ref="F2:F3"/>
    <mergeCell ref="F23:F37"/>
    <mergeCell ref="F47:F61"/>
    <mergeCell ref="E47:E61"/>
    <mergeCell ref="E63:E65"/>
    <mergeCell ref="F63:F65"/>
    <mergeCell ref="E73:E75"/>
    <mergeCell ref="F73:F75"/>
    <mergeCell ref="E77:E78"/>
    <mergeCell ref="F77:F78"/>
    <mergeCell ref="E80:E81"/>
    <mergeCell ref="F80:F81"/>
    <mergeCell ref="D68:D78"/>
    <mergeCell ref="D80:D81"/>
    <mergeCell ref="E68:E71"/>
    <mergeCell ref="F68:F7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0"/>
  <sheetViews>
    <sheetView topLeftCell="E95" zoomScale="75" workbookViewId="0">
      <selection activeCell="H111" sqref="H111"/>
    </sheetView>
  </sheetViews>
  <sheetFormatPr defaultColWidth="8.85546875" defaultRowHeight="15"/>
  <cols>
    <col min="1" max="1" width="9.42578125" style="4" bestFit="1" customWidth="1"/>
    <col min="2" max="2" width="44.7109375" bestFit="1" customWidth="1"/>
    <col min="3" max="3" width="15.42578125" style="4" customWidth="1"/>
    <col min="4" max="4" width="61.7109375" customWidth="1"/>
    <col min="5" max="5" width="21.42578125" customWidth="1"/>
    <col min="6" max="6" width="68.7109375" customWidth="1"/>
    <col min="7" max="7" width="13.28515625" customWidth="1"/>
    <col min="8" max="8" width="89" bestFit="1" customWidth="1"/>
    <col min="9" max="9" width="15.85546875" customWidth="1"/>
    <col min="10" max="10" width="94" customWidth="1"/>
    <col min="11" max="11" width="36.140625" customWidth="1"/>
  </cols>
  <sheetData>
    <row r="1" spans="1:10" s="8" customFormat="1" ht="15.95">
      <c r="A1" s="208" t="s">
        <v>1570</v>
      </c>
      <c r="B1" s="1" t="s">
        <v>2</v>
      </c>
      <c r="C1" s="207" t="s">
        <v>1571</v>
      </c>
      <c r="D1" s="2" t="s">
        <v>1572</v>
      </c>
      <c r="E1" s="3" t="s">
        <v>540</v>
      </c>
      <c r="F1" s="3" t="s">
        <v>4</v>
      </c>
      <c r="G1" s="3" t="s">
        <v>1573</v>
      </c>
      <c r="H1" s="3" t="s">
        <v>1574</v>
      </c>
      <c r="I1" s="3" t="s">
        <v>543</v>
      </c>
      <c r="J1" s="7" t="s">
        <v>544</v>
      </c>
    </row>
    <row r="2" spans="1:10" ht="20.25" customHeight="1">
      <c r="A2" s="209" t="s">
        <v>1825</v>
      </c>
      <c r="B2" s="49" t="s">
        <v>1837</v>
      </c>
      <c r="C2" s="5" t="s">
        <v>545</v>
      </c>
      <c r="D2" s="311" t="s">
        <v>1838</v>
      </c>
      <c r="E2" s="315" t="s">
        <v>1839</v>
      </c>
      <c r="F2" s="306" t="s">
        <v>411</v>
      </c>
      <c r="G2" s="210" t="s">
        <v>1840</v>
      </c>
      <c r="H2" s="211" t="s">
        <v>1841</v>
      </c>
      <c r="I2" s="210" t="s">
        <v>1842</v>
      </c>
      <c r="J2" s="211" t="s">
        <v>1843</v>
      </c>
    </row>
    <row r="3" spans="1:10" ht="17.45" customHeight="1">
      <c r="D3" s="311"/>
      <c r="E3" s="315"/>
      <c r="F3" s="306"/>
      <c r="G3" s="210" t="s">
        <v>1844</v>
      </c>
      <c r="H3" s="211" t="s">
        <v>1845</v>
      </c>
      <c r="I3" s="210" t="s">
        <v>1846</v>
      </c>
      <c r="J3" s="211" t="s">
        <v>1847</v>
      </c>
    </row>
    <row r="4" spans="1:10" ht="17.45" customHeight="1">
      <c r="D4" s="311"/>
      <c r="E4" s="215"/>
      <c r="F4" s="34"/>
      <c r="G4" s="190"/>
      <c r="H4" s="13"/>
      <c r="I4" s="190"/>
      <c r="J4" s="13"/>
    </row>
    <row r="5" spans="1:10" ht="17.45" customHeight="1">
      <c r="D5" s="311"/>
      <c r="E5" s="315" t="s">
        <v>1848</v>
      </c>
      <c r="F5" s="306" t="s">
        <v>413</v>
      </c>
      <c r="G5" s="210" t="s">
        <v>1849</v>
      </c>
      <c r="H5" s="211" t="s">
        <v>1850</v>
      </c>
      <c r="I5" s="210" t="s">
        <v>1851</v>
      </c>
      <c r="J5" s="211" t="s">
        <v>1852</v>
      </c>
    </row>
    <row r="6" spans="1:10" ht="17.45" customHeight="1">
      <c r="D6" s="311"/>
      <c r="E6" s="315"/>
      <c r="F6" s="306"/>
      <c r="G6" s="210" t="s">
        <v>1853</v>
      </c>
      <c r="H6" s="211" t="s">
        <v>1854</v>
      </c>
      <c r="I6" s="210" t="s">
        <v>1855</v>
      </c>
      <c r="J6" s="211" t="s">
        <v>1856</v>
      </c>
    </row>
    <row r="7" spans="1:10" ht="17.45" customHeight="1">
      <c r="D7" s="311"/>
      <c r="E7" s="315"/>
      <c r="F7" s="306"/>
      <c r="G7" s="210" t="s">
        <v>1857</v>
      </c>
      <c r="H7" s="211" t="s">
        <v>1858</v>
      </c>
      <c r="I7" s="210" t="s">
        <v>1859</v>
      </c>
      <c r="J7" s="211" t="s">
        <v>1860</v>
      </c>
    </row>
    <row r="8" spans="1:10" s="13" customFormat="1" ht="17.45" customHeight="1">
      <c r="A8" s="6"/>
      <c r="C8" s="6"/>
      <c r="D8" s="192"/>
      <c r="E8" s="215"/>
      <c r="F8" s="34"/>
      <c r="G8" s="220"/>
      <c r="H8" s="6"/>
      <c r="I8" s="220"/>
      <c r="J8" s="6"/>
    </row>
    <row r="9" spans="1:10" ht="17.45" customHeight="1">
      <c r="A9" s="209" t="s">
        <v>1825</v>
      </c>
      <c r="B9" s="49" t="s">
        <v>1837</v>
      </c>
      <c r="C9" s="5" t="s">
        <v>1575</v>
      </c>
      <c r="D9" s="312" t="s">
        <v>1861</v>
      </c>
      <c r="E9" s="315" t="s">
        <v>1862</v>
      </c>
      <c r="F9" s="306" t="s">
        <v>399</v>
      </c>
      <c r="G9" s="212" t="s">
        <v>1863</v>
      </c>
      <c r="H9" s="211" t="s">
        <v>1864</v>
      </c>
      <c r="I9" s="212" t="s">
        <v>1865</v>
      </c>
      <c r="J9" s="211" t="s">
        <v>1866</v>
      </c>
    </row>
    <row r="10" spans="1:10" ht="17.45" customHeight="1">
      <c r="D10" s="312"/>
      <c r="E10" s="315"/>
      <c r="F10" s="306"/>
      <c r="G10" s="212" t="s">
        <v>1867</v>
      </c>
      <c r="H10" s="66" t="s">
        <v>1868</v>
      </c>
      <c r="I10" s="212" t="s">
        <v>1869</v>
      </c>
      <c r="J10" s="66" t="s">
        <v>1868</v>
      </c>
    </row>
    <row r="11" spans="1:10" ht="17.45" customHeight="1">
      <c r="D11" s="312"/>
      <c r="E11" s="206"/>
      <c r="F11" s="113"/>
      <c r="G11" s="121"/>
      <c r="H11" s="50"/>
      <c r="I11" s="121"/>
      <c r="J11" s="50"/>
    </row>
    <row r="12" spans="1:10" s="13" customFormat="1" ht="17.45" customHeight="1">
      <c r="A12" s="6"/>
      <c r="C12" s="6"/>
      <c r="D12" s="312"/>
      <c r="E12" s="315" t="s">
        <v>1870</v>
      </c>
      <c r="F12" s="306" t="s">
        <v>403</v>
      </c>
      <c r="G12" s="212" t="s">
        <v>1871</v>
      </c>
      <c r="H12" s="211" t="s">
        <v>1872</v>
      </c>
      <c r="I12" s="212" t="s">
        <v>1873</v>
      </c>
      <c r="J12" s="211" t="s">
        <v>1874</v>
      </c>
    </row>
    <row r="13" spans="1:10" ht="17.45" customHeight="1">
      <c r="D13" s="312"/>
      <c r="E13" s="315"/>
      <c r="F13" s="306"/>
      <c r="G13" s="212" t="s">
        <v>1875</v>
      </c>
      <c r="H13" s="213" t="s">
        <v>1876</v>
      </c>
      <c r="I13" s="212" t="s">
        <v>1877</v>
      </c>
      <c r="J13" s="213" t="s">
        <v>1876</v>
      </c>
    </row>
    <row r="14" spans="1:10" ht="17.45" customHeight="1">
      <c r="D14" s="191"/>
      <c r="E14" s="194"/>
      <c r="F14" s="113"/>
      <c r="G14" s="121"/>
      <c r="H14" s="50"/>
      <c r="I14" s="121"/>
      <c r="J14" s="50"/>
    </row>
    <row r="15" spans="1:10" ht="17.45" customHeight="1">
      <c r="A15" s="6" t="s">
        <v>1825</v>
      </c>
      <c r="B15" s="49" t="s">
        <v>1837</v>
      </c>
      <c r="C15" s="5" t="s">
        <v>1825</v>
      </c>
      <c r="D15" s="312" t="s">
        <v>1878</v>
      </c>
      <c r="E15" s="315" t="s">
        <v>1879</v>
      </c>
      <c r="F15" s="306" t="s">
        <v>406</v>
      </c>
      <c r="G15" s="212" t="s">
        <v>1880</v>
      </c>
      <c r="H15" s="211" t="s">
        <v>1881</v>
      </c>
      <c r="I15" s="212" t="s">
        <v>1882</v>
      </c>
      <c r="J15" s="211" t="s">
        <v>1883</v>
      </c>
    </row>
    <row r="16" spans="1:10" ht="17.45" customHeight="1">
      <c r="D16" s="312"/>
      <c r="E16" s="315"/>
      <c r="F16" s="306"/>
      <c r="G16" s="212" t="s">
        <v>1884</v>
      </c>
      <c r="H16" s="213" t="s">
        <v>1885</v>
      </c>
      <c r="I16" s="212" t="s">
        <v>1886</v>
      </c>
      <c r="J16" s="213" t="s">
        <v>1885</v>
      </c>
    </row>
    <row r="17" spans="1:10" ht="17.45" customHeight="1">
      <c r="D17" s="312"/>
      <c r="E17" s="120"/>
      <c r="F17" s="113"/>
      <c r="G17" s="121"/>
      <c r="I17" s="121"/>
      <c r="J17" s="50"/>
    </row>
    <row r="18" spans="1:10" ht="17.45" customHeight="1">
      <c r="D18" s="312"/>
      <c r="E18" s="315" t="s">
        <v>1887</v>
      </c>
      <c r="F18" s="306" t="s">
        <v>415</v>
      </c>
      <c r="G18" s="212" t="s">
        <v>1888</v>
      </c>
      <c r="H18" s="211" t="s">
        <v>1889</v>
      </c>
      <c r="I18" s="212" t="s">
        <v>1890</v>
      </c>
      <c r="J18" s="211" t="s">
        <v>1891</v>
      </c>
    </row>
    <row r="19" spans="1:10" ht="17.45" customHeight="1">
      <c r="D19" s="312"/>
      <c r="E19" s="315"/>
      <c r="F19" s="306"/>
      <c r="G19" s="212" t="s">
        <v>1892</v>
      </c>
      <c r="H19" s="211" t="s">
        <v>1893</v>
      </c>
      <c r="I19" s="212" t="s">
        <v>1894</v>
      </c>
      <c r="J19" s="211" t="s">
        <v>1893</v>
      </c>
    </row>
    <row r="20" spans="1:10" ht="17.45" customHeight="1">
      <c r="D20" s="312"/>
      <c r="E20" s="194"/>
      <c r="F20" s="113"/>
      <c r="G20" s="121"/>
      <c r="H20" s="50"/>
      <c r="I20" s="121"/>
      <c r="J20" s="50"/>
    </row>
    <row r="21" spans="1:10" ht="17.45" customHeight="1">
      <c r="D21" s="312"/>
      <c r="E21" s="315" t="s">
        <v>1895</v>
      </c>
      <c r="F21" s="306" t="s">
        <v>418</v>
      </c>
      <c r="G21" s="212" t="s">
        <v>1896</v>
      </c>
      <c r="H21" s="211" t="s">
        <v>1897</v>
      </c>
      <c r="I21" s="212" t="s">
        <v>1898</v>
      </c>
      <c r="J21" s="211" t="s">
        <v>1899</v>
      </c>
    </row>
    <row r="22" spans="1:10" ht="17.45" customHeight="1">
      <c r="D22" s="312"/>
      <c r="E22" s="315"/>
      <c r="F22" s="306"/>
      <c r="G22" s="212" t="s">
        <v>1900</v>
      </c>
      <c r="H22" s="211" t="s">
        <v>1901</v>
      </c>
      <c r="I22" s="212" t="s">
        <v>1902</v>
      </c>
      <c r="J22" s="211" t="s">
        <v>1903</v>
      </c>
    </row>
    <row r="23" spans="1:10" ht="17.45" customHeight="1">
      <c r="D23" s="312"/>
      <c r="E23" s="315"/>
      <c r="F23" s="306"/>
      <c r="G23" s="212" t="s">
        <v>1904</v>
      </c>
      <c r="H23" s="211" t="s">
        <v>1905</v>
      </c>
      <c r="I23" s="212" t="s">
        <v>1906</v>
      </c>
      <c r="J23" s="211" t="s">
        <v>1907</v>
      </c>
    </row>
    <row r="24" spans="1:10" ht="17.45" customHeight="1">
      <c r="D24" s="312"/>
      <c r="E24" s="315"/>
      <c r="F24" s="306"/>
      <c r="G24" s="212" t="s">
        <v>1908</v>
      </c>
      <c r="H24" s="211" t="s">
        <v>1909</v>
      </c>
      <c r="I24" s="212" t="s">
        <v>1910</v>
      </c>
      <c r="J24" s="211" t="s">
        <v>1911</v>
      </c>
    </row>
    <row r="25" spans="1:10" ht="17.45" customHeight="1">
      <c r="D25" s="312"/>
      <c r="E25" s="315"/>
      <c r="F25" s="306"/>
      <c r="G25" s="212" t="s">
        <v>1912</v>
      </c>
      <c r="H25" s="211" t="s">
        <v>1913</v>
      </c>
      <c r="I25" s="212" t="s">
        <v>1914</v>
      </c>
      <c r="J25" s="211" t="s">
        <v>1915</v>
      </c>
    </row>
    <row r="26" spans="1:10" ht="17.45" customHeight="1">
      <c r="D26" s="312"/>
      <c r="E26" s="315"/>
      <c r="F26" s="306"/>
      <c r="G26" s="212" t="s">
        <v>1916</v>
      </c>
      <c r="H26" s="211" t="s">
        <v>1917</v>
      </c>
      <c r="I26" s="212" t="s">
        <v>1918</v>
      </c>
      <c r="J26" s="211" t="s">
        <v>1919</v>
      </c>
    </row>
    <row r="27" spans="1:10" ht="17.45" customHeight="1">
      <c r="D27" s="312"/>
      <c r="E27" s="315"/>
      <c r="F27" s="306"/>
      <c r="G27" s="212" t="s">
        <v>1920</v>
      </c>
      <c r="H27" s="211" t="s">
        <v>1921</v>
      </c>
      <c r="I27" s="212" t="s">
        <v>1922</v>
      </c>
      <c r="J27" s="211" t="s">
        <v>1923</v>
      </c>
    </row>
    <row r="28" spans="1:10" ht="17.45" customHeight="1">
      <c r="D28" s="191"/>
      <c r="E28" s="194"/>
      <c r="F28" s="113"/>
      <c r="G28" s="121"/>
      <c r="H28" s="4"/>
      <c r="I28" s="121"/>
      <c r="J28" s="4"/>
    </row>
    <row r="29" spans="1:10" ht="17.45" customHeight="1">
      <c r="A29" s="6" t="s">
        <v>1825</v>
      </c>
      <c r="B29" s="49" t="s">
        <v>1837</v>
      </c>
      <c r="C29" s="5" t="s">
        <v>1924</v>
      </c>
      <c r="D29" s="313" t="s">
        <v>1925</v>
      </c>
      <c r="E29" s="317" t="s">
        <v>1926</v>
      </c>
      <c r="F29" s="318" t="s">
        <v>394</v>
      </c>
      <c r="G29" s="212" t="s">
        <v>1927</v>
      </c>
      <c r="H29" s="44" t="s">
        <v>1928</v>
      </c>
      <c r="I29" s="212" t="s">
        <v>1929</v>
      </c>
      <c r="J29" s="44" t="s">
        <v>1930</v>
      </c>
    </row>
    <row r="30" spans="1:10" ht="17.45" customHeight="1">
      <c r="D30" s="313"/>
      <c r="E30" s="317"/>
      <c r="F30" s="318"/>
      <c r="G30" s="212" t="s">
        <v>1931</v>
      </c>
      <c r="H30" s="211" t="s">
        <v>1932</v>
      </c>
      <c r="I30" s="212" t="s">
        <v>1933</v>
      </c>
      <c r="J30" s="211" t="s">
        <v>1934</v>
      </c>
    </row>
    <row r="31" spans="1:10" ht="17.45" customHeight="1">
      <c r="D31" s="313"/>
      <c r="E31" s="214"/>
      <c r="F31" s="113"/>
      <c r="G31" s="121"/>
      <c r="I31" s="121"/>
    </row>
    <row r="32" spans="1:10" ht="17.45" customHeight="1">
      <c r="D32" s="313"/>
      <c r="E32" s="317" t="s">
        <v>1935</v>
      </c>
      <c r="F32" s="306" t="s">
        <v>397</v>
      </c>
      <c r="G32" s="212" t="s">
        <v>1936</v>
      </c>
      <c r="H32" s="211" t="s">
        <v>1937</v>
      </c>
      <c r="I32" s="212" t="s">
        <v>1938</v>
      </c>
      <c r="J32" s="211" t="s">
        <v>1939</v>
      </c>
    </row>
    <row r="33" spans="4:10" ht="17.45" customHeight="1">
      <c r="D33" s="313"/>
      <c r="E33" s="317"/>
      <c r="F33" s="306"/>
      <c r="G33" s="212" t="s">
        <v>1940</v>
      </c>
      <c r="H33" s="211" t="s">
        <v>1941</v>
      </c>
      <c r="I33" s="212" t="s">
        <v>1942</v>
      </c>
      <c r="J33" s="211" t="s">
        <v>1941</v>
      </c>
    </row>
    <row r="34" spans="4:10" ht="17.45" customHeight="1">
      <c r="D34" s="313"/>
      <c r="E34" s="317"/>
      <c r="F34" s="306"/>
      <c r="G34" s="212" t="s">
        <v>1943</v>
      </c>
      <c r="H34" s="211" t="s">
        <v>1944</v>
      </c>
      <c r="I34" s="212" t="s">
        <v>1945</v>
      </c>
      <c r="J34" s="211" t="s">
        <v>1944</v>
      </c>
    </row>
    <row r="35" spans="4:10" ht="17.45" customHeight="1">
      <c r="D35" s="313"/>
      <c r="E35" s="214"/>
      <c r="G35" s="121"/>
      <c r="I35" s="121"/>
    </row>
    <row r="36" spans="4:10" ht="17.45" customHeight="1">
      <c r="D36" s="313"/>
      <c r="E36" s="317" t="s">
        <v>1946</v>
      </c>
      <c r="F36" s="306" t="s">
        <v>409</v>
      </c>
      <c r="G36" s="212" t="s">
        <v>1947</v>
      </c>
      <c r="H36" s="211" t="s">
        <v>1948</v>
      </c>
      <c r="I36" s="212" t="s">
        <v>1949</v>
      </c>
      <c r="J36" s="211" t="s">
        <v>1950</v>
      </c>
    </row>
    <row r="37" spans="4:10" ht="17.45" customHeight="1">
      <c r="D37" s="313"/>
      <c r="E37" s="317"/>
      <c r="F37" s="306"/>
      <c r="G37" s="212" t="s">
        <v>1951</v>
      </c>
      <c r="H37" s="211" t="s">
        <v>1952</v>
      </c>
      <c r="I37" s="212" t="s">
        <v>1953</v>
      </c>
      <c r="J37" s="211" t="s">
        <v>1954</v>
      </c>
    </row>
    <row r="38" spans="4:10" ht="17.45" customHeight="1">
      <c r="D38" s="313"/>
      <c r="E38" s="317"/>
      <c r="F38" s="306"/>
      <c r="G38" s="212" t="s">
        <v>1955</v>
      </c>
      <c r="H38" s="211" t="s">
        <v>1956</v>
      </c>
      <c r="I38" s="212" t="s">
        <v>1957</v>
      </c>
      <c r="J38" s="211" t="s">
        <v>1958</v>
      </c>
    </row>
    <row r="39" spans="4:10" ht="17.45" customHeight="1">
      <c r="D39" s="313"/>
      <c r="E39" s="317"/>
      <c r="F39" s="306"/>
      <c r="G39" s="212" t="s">
        <v>1959</v>
      </c>
      <c r="H39" s="211" t="s">
        <v>1960</v>
      </c>
      <c r="I39" s="212" t="s">
        <v>1961</v>
      </c>
      <c r="J39" s="211" t="s">
        <v>1962</v>
      </c>
    </row>
    <row r="40" spans="4:10" ht="17.45" customHeight="1">
      <c r="D40" s="313"/>
      <c r="E40" s="317"/>
      <c r="F40" s="306"/>
      <c r="G40" s="212" t="s">
        <v>1963</v>
      </c>
      <c r="H40" s="211" t="s">
        <v>1964</v>
      </c>
      <c r="I40" s="212" t="s">
        <v>1965</v>
      </c>
      <c r="J40" s="211" t="s">
        <v>1966</v>
      </c>
    </row>
    <row r="41" spans="4:10" ht="17.45" customHeight="1">
      <c r="D41" s="313"/>
      <c r="E41" s="317"/>
      <c r="F41" s="306"/>
      <c r="G41" s="212" t="s">
        <v>1967</v>
      </c>
      <c r="H41" s="211" t="s">
        <v>1968</v>
      </c>
      <c r="I41" s="212" t="s">
        <v>1969</v>
      </c>
      <c r="J41" s="211" t="s">
        <v>1970</v>
      </c>
    </row>
    <row r="42" spans="4:10" ht="17.45" customHeight="1">
      <c r="D42" s="313"/>
      <c r="E42" s="317"/>
      <c r="F42" s="306"/>
      <c r="G42" s="212" t="s">
        <v>1971</v>
      </c>
      <c r="H42" s="211" t="s">
        <v>1972</v>
      </c>
      <c r="I42" s="212" t="s">
        <v>1973</v>
      </c>
      <c r="J42" s="211" t="s">
        <v>1974</v>
      </c>
    </row>
    <row r="43" spans="4:10" ht="17.45" customHeight="1">
      <c r="D43" s="313"/>
      <c r="E43" s="317"/>
      <c r="F43" s="306"/>
      <c r="G43" s="212" t="s">
        <v>1975</v>
      </c>
      <c r="H43" s="211" t="s">
        <v>1976</v>
      </c>
      <c r="I43" s="212" t="s">
        <v>1977</v>
      </c>
      <c r="J43" s="211" t="s">
        <v>1978</v>
      </c>
    </row>
    <row r="44" spans="4:10" ht="17.45" customHeight="1">
      <c r="D44" s="313"/>
      <c r="E44" s="317"/>
      <c r="F44" s="306"/>
      <c r="G44" s="212" t="s">
        <v>1979</v>
      </c>
      <c r="H44" s="211" t="s">
        <v>1980</v>
      </c>
      <c r="I44" s="212" t="s">
        <v>1981</v>
      </c>
      <c r="J44" s="211" t="s">
        <v>1982</v>
      </c>
    </row>
    <row r="45" spans="4:10" ht="17.45" customHeight="1">
      <c r="D45" s="313"/>
      <c r="E45" s="317"/>
      <c r="F45" s="306"/>
      <c r="G45" s="212" t="s">
        <v>1983</v>
      </c>
      <c r="H45" s="211" t="s">
        <v>1984</v>
      </c>
      <c r="I45" s="212" t="s">
        <v>1985</v>
      </c>
      <c r="J45" s="211" t="s">
        <v>1986</v>
      </c>
    </row>
    <row r="46" spans="4:10" ht="17.45" customHeight="1">
      <c r="D46" s="313"/>
      <c r="E46" s="317"/>
      <c r="F46" s="306"/>
      <c r="G46" s="212" t="s">
        <v>1987</v>
      </c>
      <c r="H46" s="211" t="s">
        <v>1988</v>
      </c>
      <c r="I46" s="212" t="s">
        <v>1989</v>
      </c>
      <c r="J46" s="211" t="s">
        <v>1990</v>
      </c>
    </row>
    <row r="47" spans="4:10" ht="17.45" customHeight="1">
      <c r="D47" s="313"/>
      <c r="E47" s="317"/>
      <c r="F47" s="306"/>
      <c r="G47" s="212" t="s">
        <v>1991</v>
      </c>
      <c r="H47" s="211" t="s">
        <v>1992</v>
      </c>
      <c r="I47" s="212" t="s">
        <v>1993</v>
      </c>
      <c r="J47" s="211" t="s">
        <v>1994</v>
      </c>
    </row>
    <row r="48" spans="4:10" ht="17.45" customHeight="1">
      <c r="D48" s="313"/>
      <c r="E48" s="317"/>
      <c r="F48" s="306"/>
      <c r="G48" s="212" t="s">
        <v>1995</v>
      </c>
      <c r="H48" s="211" t="s">
        <v>1996</v>
      </c>
      <c r="I48" s="212" t="s">
        <v>1997</v>
      </c>
      <c r="J48" s="211" t="s">
        <v>1998</v>
      </c>
    </row>
    <row r="49" spans="1:10" ht="17.45" customHeight="1">
      <c r="D49" s="313"/>
      <c r="E49" s="317"/>
      <c r="F49" s="306"/>
      <c r="G49" s="212" t="s">
        <v>1999</v>
      </c>
      <c r="H49" s="211" t="s">
        <v>2000</v>
      </c>
      <c r="I49" s="212" t="s">
        <v>2001</v>
      </c>
      <c r="J49" s="211" t="s">
        <v>2002</v>
      </c>
    </row>
    <row r="50" spans="1:10" ht="17.45" customHeight="1">
      <c r="D50" s="313"/>
      <c r="E50" s="317"/>
      <c r="F50" s="306"/>
      <c r="G50" s="212" t="s">
        <v>2003</v>
      </c>
      <c r="H50" s="211" t="s">
        <v>2004</v>
      </c>
      <c r="I50" s="212" t="s">
        <v>2005</v>
      </c>
      <c r="J50" s="211" t="s">
        <v>2006</v>
      </c>
    </row>
    <row r="51" spans="1:10" ht="17.45" customHeight="1">
      <c r="D51" s="313"/>
      <c r="E51" s="317"/>
      <c r="F51" s="306"/>
      <c r="G51" s="212" t="s">
        <v>2007</v>
      </c>
      <c r="H51" s="211" t="s">
        <v>2008</v>
      </c>
      <c r="I51" s="212" t="s">
        <v>2009</v>
      </c>
      <c r="J51" s="211" t="s">
        <v>2010</v>
      </c>
    </row>
    <row r="52" spans="1:10" ht="17.45" customHeight="1">
      <c r="D52" s="313"/>
      <c r="E52" s="317"/>
      <c r="F52" s="306"/>
      <c r="G52" s="212" t="s">
        <v>2011</v>
      </c>
      <c r="H52" s="211" t="s">
        <v>2012</v>
      </c>
      <c r="I52" s="212" t="s">
        <v>2013</v>
      </c>
      <c r="J52" s="211" t="s">
        <v>2014</v>
      </c>
    </row>
    <row r="53" spans="1:10" ht="17.45" customHeight="1">
      <c r="E53" s="215"/>
      <c r="F53" s="113"/>
      <c r="G53" s="121"/>
      <c r="H53" s="4"/>
      <c r="I53" s="121"/>
      <c r="J53" s="4"/>
    </row>
    <row r="54" spans="1:10" ht="17.45" customHeight="1">
      <c r="A54" s="4" t="s">
        <v>1825</v>
      </c>
      <c r="B54" s="13" t="s">
        <v>1837</v>
      </c>
      <c r="C54" s="4" t="s">
        <v>2015</v>
      </c>
      <c r="D54" s="314" t="s">
        <v>2016</v>
      </c>
      <c r="E54" s="217" t="s">
        <v>2017</v>
      </c>
      <c r="F54" s="257" t="s">
        <v>421</v>
      </c>
      <c r="G54" s="212" t="s">
        <v>2018</v>
      </c>
      <c r="H54" s="211" t="s">
        <v>2019</v>
      </c>
      <c r="I54" s="212" t="s">
        <v>2020</v>
      </c>
      <c r="J54" s="211" t="s">
        <v>2021</v>
      </c>
    </row>
    <row r="55" spans="1:10" ht="17.45" customHeight="1">
      <c r="B55" s="13"/>
      <c r="D55" s="314"/>
      <c r="E55" s="206"/>
      <c r="F55" s="113"/>
      <c r="G55" s="121"/>
      <c r="H55" s="4"/>
      <c r="I55" s="121"/>
      <c r="J55" s="4"/>
    </row>
    <row r="56" spans="1:10" ht="17.45" customHeight="1">
      <c r="D56" s="314"/>
      <c r="E56" s="217" t="s">
        <v>2022</v>
      </c>
      <c r="F56" s="257" t="s">
        <v>425</v>
      </c>
      <c r="G56" s="212" t="s">
        <v>2023</v>
      </c>
      <c r="H56" s="211" t="s">
        <v>2024</v>
      </c>
      <c r="I56" s="212" t="s">
        <v>2025</v>
      </c>
      <c r="J56" s="211" t="s">
        <v>2026</v>
      </c>
    </row>
    <row r="57" spans="1:10" ht="17.45" customHeight="1">
      <c r="D57" s="314"/>
      <c r="E57" s="194"/>
      <c r="F57" s="113"/>
      <c r="G57" s="121"/>
      <c r="H57" s="50"/>
      <c r="I57" s="121"/>
      <c r="J57" s="50"/>
    </row>
    <row r="58" spans="1:10" ht="17.45" customHeight="1">
      <c r="D58" s="314"/>
      <c r="E58" s="315" t="s">
        <v>2027</v>
      </c>
      <c r="F58" s="306" t="s">
        <v>2028</v>
      </c>
      <c r="G58" s="212" t="s">
        <v>2029</v>
      </c>
      <c r="H58" s="211" t="s">
        <v>2030</v>
      </c>
      <c r="I58" s="212" t="s">
        <v>2031</v>
      </c>
      <c r="J58" s="211" t="s">
        <v>2032</v>
      </c>
    </row>
    <row r="59" spans="1:10" ht="17.45" customHeight="1">
      <c r="D59" s="314"/>
      <c r="E59" s="315"/>
      <c r="F59" s="306"/>
      <c r="G59" s="212" t="s">
        <v>2033</v>
      </c>
      <c r="H59" s="211" t="s">
        <v>2034</v>
      </c>
      <c r="I59" s="212" t="s">
        <v>2035</v>
      </c>
      <c r="J59" s="211" t="s">
        <v>2036</v>
      </c>
    </row>
    <row r="60" spans="1:10" ht="17.45" customHeight="1">
      <c r="D60" s="314"/>
      <c r="E60" s="315"/>
      <c r="F60" s="306"/>
      <c r="G60" s="212" t="s">
        <v>2037</v>
      </c>
      <c r="H60" s="211" t="s">
        <v>2038</v>
      </c>
      <c r="I60" s="212" t="s">
        <v>2039</v>
      </c>
      <c r="J60" s="211" t="s">
        <v>2040</v>
      </c>
    </row>
    <row r="61" spans="1:10" ht="17.45" customHeight="1">
      <c r="D61" s="314"/>
      <c r="E61" s="315"/>
      <c r="F61" s="306"/>
      <c r="G61" s="212" t="s">
        <v>2041</v>
      </c>
      <c r="H61" s="211" t="s">
        <v>2042</v>
      </c>
      <c r="I61" s="212" t="s">
        <v>2043</v>
      </c>
      <c r="J61" s="211" t="s">
        <v>2044</v>
      </c>
    </row>
    <row r="62" spans="1:10" ht="17.45" customHeight="1">
      <c r="D62" s="314"/>
      <c r="E62" s="315"/>
      <c r="F62" s="306"/>
      <c r="G62" s="212" t="s">
        <v>2045</v>
      </c>
      <c r="H62" s="211" t="s">
        <v>2046</v>
      </c>
      <c r="I62" s="212" t="s">
        <v>2047</v>
      </c>
      <c r="J62" s="211" t="s">
        <v>2048</v>
      </c>
    </row>
    <row r="63" spans="1:10" ht="17.45" customHeight="1">
      <c r="D63" s="314"/>
      <c r="E63" s="315"/>
      <c r="F63" s="306"/>
      <c r="G63" s="212" t="s">
        <v>2049</v>
      </c>
      <c r="H63" s="211" t="s">
        <v>2050</v>
      </c>
      <c r="I63" s="212" t="s">
        <v>2051</v>
      </c>
      <c r="J63" s="211" t="s">
        <v>2052</v>
      </c>
    </row>
    <row r="64" spans="1:10" ht="17.45" customHeight="1">
      <c r="D64" s="314"/>
      <c r="E64" s="315"/>
      <c r="F64" s="306"/>
      <c r="G64" s="212" t="s">
        <v>2053</v>
      </c>
      <c r="H64" s="211" t="s">
        <v>2054</v>
      </c>
      <c r="I64" s="212" t="s">
        <v>2055</v>
      </c>
      <c r="J64" s="211" t="s">
        <v>2056</v>
      </c>
    </row>
    <row r="65" spans="4:10" ht="17.45" customHeight="1">
      <c r="D65" s="314"/>
      <c r="E65" s="315"/>
      <c r="F65" s="306"/>
      <c r="G65" s="212" t="s">
        <v>2057</v>
      </c>
      <c r="H65" s="211" t="s">
        <v>2058</v>
      </c>
      <c r="I65" s="212" t="s">
        <v>2059</v>
      </c>
      <c r="J65" s="211" t="s">
        <v>2060</v>
      </c>
    </row>
    <row r="66" spans="4:10" ht="17.45" customHeight="1">
      <c r="D66" s="314"/>
      <c r="E66" s="315"/>
      <c r="F66" s="306"/>
      <c r="G66" s="212" t="s">
        <v>2061</v>
      </c>
      <c r="H66" s="211" t="s">
        <v>2062</v>
      </c>
      <c r="I66" s="212" t="s">
        <v>2063</v>
      </c>
      <c r="J66" s="211" t="s">
        <v>2064</v>
      </c>
    </row>
    <row r="67" spans="4:10" ht="17.45" customHeight="1">
      <c r="D67" s="314"/>
      <c r="E67" s="315"/>
      <c r="F67" s="306"/>
      <c r="G67" s="212" t="s">
        <v>2065</v>
      </c>
      <c r="H67" s="211" t="s">
        <v>2066</v>
      </c>
      <c r="I67" s="212" t="s">
        <v>2067</v>
      </c>
      <c r="J67" s="211" t="s">
        <v>2068</v>
      </c>
    </row>
    <row r="68" spans="4:10" ht="17.45" customHeight="1">
      <c r="D68" s="314"/>
      <c r="E68" s="315"/>
      <c r="F68" s="306"/>
      <c r="G68" s="212" t="s">
        <v>2069</v>
      </c>
      <c r="H68" s="211" t="s">
        <v>2070</v>
      </c>
      <c r="I68" s="212" t="s">
        <v>2071</v>
      </c>
      <c r="J68" s="211" t="s">
        <v>2072</v>
      </c>
    </row>
    <row r="69" spans="4:10" ht="17.45" customHeight="1">
      <c r="D69" s="314"/>
      <c r="E69" s="315"/>
      <c r="F69" s="306"/>
      <c r="G69" s="212" t="s">
        <v>2073</v>
      </c>
      <c r="H69" s="211" t="s">
        <v>2074</v>
      </c>
      <c r="I69" s="212" t="s">
        <v>2075</v>
      </c>
      <c r="J69" s="211" t="s">
        <v>2076</v>
      </c>
    </row>
    <row r="70" spans="4:10" ht="17.45" customHeight="1">
      <c r="D70" s="314"/>
      <c r="E70" s="315"/>
      <c r="F70" s="306"/>
      <c r="G70" s="212" t="s">
        <v>2077</v>
      </c>
      <c r="H70" s="211" t="s">
        <v>2078</v>
      </c>
      <c r="I70" s="212" t="s">
        <v>2079</v>
      </c>
      <c r="J70" s="211" t="s">
        <v>2080</v>
      </c>
    </row>
    <row r="71" spans="4:10" ht="17.45" customHeight="1">
      <c r="D71" s="314"/>
      <c r="E71" s="315"/>
      <c r="F71" s="306"/>
      <c r="G71" s="212" t="s">
        <v>2081</v>
      </c>
      <c r="H71" s="211" t="s">
        <v>2082</v>
      </c>
      <c r="I71" s="212" t="s">
        <v>2083</v>
      </c>
      <c r="J71" s="211" t="s">
        <v>2084</v>
      </c>
    </row>
    <row r="72" spans="4:10" ht="17.45" customHeight="1">
      <c r="D72" s="314"/>
      <c r="E72" s="315"/>
      <c r="F72" s="306"/>
      <c r="G72" s="212" t="s">
        <v>2085</v>
      </c>
      <c r="H72" s="211" t="s">
        <v>2086</v>
      </c>
      <c r="I72" s="212" t="s">
        <v>2087</v>
      </c>
      <c r="J72" s="211" t="s">
        <v>2088</v>
      </c>
    </row>
    <row r="73" spans="4:10" ht="17.45" customHeight="1">
      <c r="D73" s="314"/>
      <c r="E73" s="194"/>
      <c r="F73" s="113"/>
      <c r="G73" s="121"/>
      <c r="H73" s="4"/>
      <c r="I73" s="121"/>
      <c r="J73" s="4"/>
    </row>
    <row r="74" spans="4:10" ht="17.45" customHeight="1">
      <c r="D74" s="314"/>
      <c r="E74" s="315" t="s">
        <v>2089</v>
      </c>
      <c r="F74" s="306" t="s">
        <v>431</v>
      </c>
      <c r="G74" s="212" t="s">
        <v>2090</v>
      </c>
      <c r="H74" s="211" t="s">
        <v>2091</v>
      </c>
      <c r="I74" s="212" t="s">
        <v>2092</v>
      </c>
      <c r="J74" s="211" t="s">
        <v>2093</v>
      </c>
    </row>
    <row r="75" spans="4:10" ht="17.45" customHeight="1">
      <c r="D75" s="314"/>
      <c r="E75" s="315"/>
      <c r="F75" s="306"/>
      <c r="G75" s="212" t="s">
        <v>2094</v>
      </c>
      <c r="H75" s="211" t="s">
        <v>2095</v>
      </c>
      <c r="I75" s="212" t="s">
        <v>2096</v>
      </c>
      <c r="J75" s="211" t="s">
        <v>2097</v>
      </c>
    </row>
    <row r="76" spans="4:10" ht="17.45" customHeight="1">
      <c r="D76" s="314"/>
      <c r="E76" s="194"/>
      <c r="G76" s="121"/>
      <c r="I76" s="121"/>
    </row>
    <row r="77" spans="4:10" ht="17.45" customHeight="1">
      <c r="D77" s="314"/>
      <c r="E77" s="315" t="s">
        <v>2098</v>
      </c>
      <c r="F77" s="306" t="s">
        <v>434</v>
      </c>
      <c r="G77" s="212" t="s">
        <v>2099</v>
      </c>
      <c r="H77" s="211" t="s">
        <v>2100</v>
      </c>
      <c r="I77" s="212" t="s">
        <v>2101</v>
      </c>
      <c r="J77" s="211" t="s">
        <v>2102</v>
      </c>
    </row>
    <row r="78" spans="4:10" ht="17.45" customHeight="1">
      <c r="D78" s="314"/>
      <c r="E78" s="315"/>
      <c r="F78" s="306"/>
      <c r="G78" s="212" t="s">
        <v>2103</v>
      </c>
      <c r="H78" s="211" t="s">
        <v>2104</v>
      </c>
      <c r="I78" s="212" t="s">
        <v>2105</v>
      </c>
      <c r="J78" s="211" t="s">
        <v>2106</v>
      </c>
    </row>
    <row r="79" spans="4:10" ht="17.45" customHeight="1">
      <c r="D79" s="314"/>
      <c r="E79" s="315"/>
      <c r="F79" s="306"/>
      <c r="G79" s="212" t="s">
        <v>2107</v>
      </c>
      <c r="H79" s="211" t="s">
        <v>2108</v>
      </c>
      <c r="I79" s="212" t="s">
        <v>2109</v>
      </c>
      <c r="J79" s="211" t="s">
        <v>2110</v>
      </c>
    </row>
    <row r="80" spans="4:10" ht="17.45" customHeight="1">
      <c r="D80" s="314"/>
      <c r="E80" s="315"/>
      <c r="F80" s="306"/>
      <c r="G80" s="212" t="s">
        <v>2111</v>
      </c>
      <c r="H80" s="211" t="s">
        <v>2112</v>
      </c>
      <c r="I80" s="212" t="s">
        <v>2113</v>
      </c>
      <c r="J80" s="211" t="s">
        <v>2114</v>
      </c>
    </row>
    <row r="81" spans="2:10" ht="17.45" customHeight="1">
      <c r="D81" s="314"/>
      <c r="E81" s="315"/>
      <c r="F81" s="306"/>
      <c r="G81" s="212" t="s">
        <v>2115</v>
      </c>
      <c r="H81" s="211" t="s">
        <v>2116</v>
      </c>
      <c r="I81" s="212" t="s">
        <v>2117</v>
      </c>
      <c r="J81" s="211" t="s">
        <v>2118</v>
      </c>
    </row>
    <row r="82" spans="2:10" ht="17.45" customHeight="1">
      <c r="D82" s="314"/>
      <c r="E82" s="315"/>
      <c r="F82" s="306"/>
      <c r="G82" s="212" t="s">
        <v>2119</v>
      </c>
      <c r="H82" s="211" t="s">
        <v>2120</v>
      </c>
      <c r="I82" s="212" t="s">
        <v>2121</v>
      </c>
      <c r="J82" s="211" t="s">
        <v>2122</v>
      </c>
    </row>
    <row r="83" spans="2:10" ht="17.45" customHeight="1">
      <c r="D83" s="314"/>
      <c r="E83" s="315"/>
      <c r="F83" s="306"/>
      <c r="G83" s="212" t="s">
        <v>2123</v>
      </c>
      <c r="H83" s="211" t="s">
        <v>2124</v>
      </c>
      <c r="I83" s="212" t="s">
        <v>2125</v>
      </c>
      <c r="J83" s="211" t="s">
        <v>2126</v>
      </c>
    </row>
    <row r="84" spans="2:10" ht="17.45" customHeight="1">
      <c r="D84" s="314"/>
      <c r="E84" s="315"/>
      <c r="F84" s="306"/>
      <c r="G84" s="212" t="s">
        <v>2127</v>
      </c>
      <c r="H84" s="211" t="s">
        <v>2128</v>
      </c>
      <c r="I84" s="212" t="s">
        <v>2129</v>
      </c>
      <c r="J84" s="211" t="s">
        <v>2130</v>
      </c>
    </row>
    <row r="85" spans="2:10" ht="17.45" customHeight="1">
      <c r="D85" s="314"/>
      <c r="E85" s="194"/>
      <c r="F85" s="113"/>
      <c r="G85" s="121"/>
      <c r="H85" s="4"/>
      <c r="I85" s="121"/>
      <c r="J85" s="4"/>
    </row>
    <row r="86" spans="2:10" ht="17.45" customHeight="1">
      <c r="D86" s="314"/>
      <c r="E86" s="315" t="s">
        <v>2131</v>
      </c>
      <c r="F86" s="306" t="s">
        <v>436</v>
      </c>
      <c r="G86" s="212" t="s">
        <v>2132</v>
      </c>
      <c r="H86" s="211" t="s">
        <v>2133</v>
      </c>
      <c r="I86" s="212" t="s">
        <v>2134</v>
      </c>
      <c r="J86" s="211" t="s">
        <v>2135</v>
      </c>
    </row>
    <row r="87" spans="2:10" ht="17.45" customHeight="1">
      <c r="D87" s="314"/>
      <c r="E87" s="315"/>
      <c r="F87" s="306"/>
      <c r="G87" s="212" t="s">
        <v>2136</v>
      </c>
      <c r="H87" s="211" t="s">
        <v>2137</v>
      </c>
      <c r="I87" s="212" t="s">
        <v>2138</v>
      </c>
      <c r="J87" s="211" t="s">
        <v>2139</v>
      </c>
    </row>
    <row r="88" spans="2:10" ht="17.45" customHeight="1">
      <c r="D88" s="314"/>
      <c r="E88" s="194"/>
      <c r="F88" s="113"/>
      <c r="G88" s="121"/>
      <c r="H88" s="50"/>
      <c r="I88" s="121"/>
      <c r="J88" s="50"/>
    </row>
    <row r="89" spans="2:10" ht="17.45" customHeight="1">
      <c r="D89" s="314"/>
      <c r="E89" s="315" t="s">
        <v>2140</v>
      </c>
      <c r="F89" s="306" t="s">
        <v>438</v>
      </c>
      <c r="G89" s="212" t="s">
        <v>2141</v>
      </c>
      <c r="H89" s="66" t="s">
        <v>2142</v>
      </c>
      <c r="I89" s="212" t="s">
        <v>2143</v>
      </c>
      <c r="J89" s="66" t="s">
        <v>2144</v>
      </c>
    </row>
    <row r="90" spans="2:10" ht="17.45" customHeight="1">
      <c r="B90" s="13"/>
      <c r="D90" s="314"/>
      <c r="E90" s="315"/>
      <c r="F90" s="306"/>
      <c r="G90" s="212" t="s">
        <v>2145</v>
      </c>
      <c r="H90" s="66" t="s">
        <v>2146</v>
      </c>
      <c r="I90" s="212" t="s">
        <v>2147</v>
      </c>
      <c r="J90" s="66" t="s">
        <v>2148</v>
      </c>
    </row>
    <row r="91" spans="2:10" ht="17.45" customHeight="1">
      <c r="D91" s="314"/>
      <c r="E91" s="315"/>
      <c r="F91" s="306"/>
      <c r="G91" s="212" t="s">
        <v>2149</v>
      </c>
      <c r="H91" s="211" t="s">
        <v>2150</v>
      </c>
      <c r="I91" s="212" t="s">
        <v>2151</v>
      </c>
      <c r="J91" s="211" t="s">
        <v>2152</v>
      </c>
    </row>
    <row r="92" spans="2:10" ht="17.45" customHeight="1">
      <c r="D92" s="314"/>
      <c r="E92" s="315"/>
      <c r="F92" s="306"/>
      <c r="G92" s="212" t="s">
        <v>2153</v>
      </c>
      <c r="H92" s="211" t="s">
        <v>2154</v>
      </c>
      <c r="I92" s="212" t="s">
        <v>2155</v>
      </c>
      <c r="J92" s="211" t="s">
        <v>2156</v>
      </c>
    </row>
    <row r="93" spans="2:10" ht="17.45" customHeight="1">
      <c r="D93" s="314"/>
      <c r="E93" s="315"/>
      <c r="F93" s="306"/>
      <c r="G93" s="212" t="s">
        <v>2157</v>
      </c>
      <c r="H93" s="211" t="s">
        <v>2158</v>
      </c>
      <c r="I93" s="212" t="s">
        <v>2159</v>
      </c>
      <c r="J93" s="211" t="s">
        <v>2160</v>
      </c>
    </row>
    <row r="94" spans="2:10" ht="17.45" customHeight="1">
      <c r="D94" s="314"/>
      <c r="E94" s="315"/>
      <c r="F94" s="306"/>
      <c r="G94" s="212" t="s">
        <v>2161</v>
      </c>
      <c r="H94" s="211" t="s">
        <v>2162</v>
      </c>
      <c r="I94" s="212" t="s">
        <v>2163</v>
      </c>
      <c r="J94" s="211" t="s">
        <v>2164</v>
      </c>
    </row>
    <row r="95" spans="2:10" ht="17.45" customHeight="1">
      <c r="D95" s="314"/>
      <c r="E95" s="315"/>
      <c r="F95" s="306"/>
      <c r="G95" s="212" t="s">
        <v>2165</v>
      </c>
      <c r="H95" s="211" t="s">
        <v>2166</v>
      </c>
      <c r="I95" s="212" t="s">
        <v>2167</v>
      </c>
      <c r="J95" s="211" t="s">
        <v>2168</v>
      </c>
    </row>
    <row r="96" spans="2:10" ht="17.45" customHeight="1">
      <c r="D96" s="66"/>
      <c r="E96" s="4"/>
    </row>
    <row r="97" spans="1:10" ht="17.45" customHeight="1">
      <c r="A97" s="4" t="s">
        <v>1825</v>
      </c>
      <c r="B97" s="13" t="s">
        <v>1837</v>
      </c>
      <c r="C97" s="4" t="s">
        <v>2169</v>
      </c>
      <c r="D97" s="51" t="s">
        <v>2170</v>
      </c>
      <c r="E97" s="4"/>
    </row>
    <row r="98" spans="1:10" ht="17.45" customHeight="1">
      <c r="E98" s="4"/>
    </row>
    <row r="99" spans="1:10" ht="17.45" customHeight="1">
      <c r="E99" s="4"/>
    </row>
    <row r="100" spans="1:10" ht="17.45" customHeight="1">
      <c r="A100" s="4" t="s">
        <v>1825</v>
      </c>
      <c r="B100" s="13" t="s">
        <v>1837</v>
      </c>
      <c r="C100" s="4" t="s">
        <v>2171</v>
      </c>
      <c r="D100" s="51" t="s">
        <v>2172</v>
      </c>
      <c r="E100" s="4"/>
    </row>
    <row r="101" spans="1:10" ht="17.45" customHeight="1">
      <c r="E101" s="4"/>
    </row>
    <row r="102" spans="1:10" ht="17.45" customHeight="1">
      <c r="E102" s="4"/>
    </row>
    <row r="103" spans="1:10" ht="17.45" customHeight="1">
      <c r="A103" s="4" t="s">
        <v>1825</v>
      </c>
      <c r="B103" s="13" t="s">
        <v>1837</v>
      </c>
      <c r="C103" s="4" t="s">
        <v>2173</v>
      </c>
      <c r="D103" s="282" t="s">
        <v>2174</v>
      </c>
      <c r="E103" s="316" t="s">
        <v>2175</v>
      </c>
      <c r="F103" s="306" t="s">
        <v>397</v>
      </c>
      <c r="G103" s="216" t="s">
        <v>2176</v>
      </c>
      <c r="H103" s="211" t="s">
        <v>1937</v>
      </c>
      <c r="I103" s="216" t="s">
        <v>2177</v>
      </c>
      <c r="J103" s="211" t="s">
        <v>1939</v>
      </c>
    </row>
    <row r="104" spans="1:10" ht="17.45" customHeight="1">
      <c r="D104" s="282"/>
      <c r="E104" s="316"/>
      <c r="F104" s="306"/>
      <c r="G104" s="216" t="s">
        <v>2178</v>
      </c>
      <c r="H104" s="211" t="s">
        <v>1941</v>
      </c>
      <c r="I104" s="216" t="s">
        <v>2179</v>
      </c>
      <c r="J104" s="211" t="s">
        <v>1941</v>
      </c>
    </row>
    <row r="105" spans="1:10" ht="17.45" customHeight="1">
      <c r="D105" s="282"/>
      <c r="E105" s="316"/>
      <c r="F105" s="306"/>
      <c r="G105" s="216" t="s">
        <v>2180</v>
      </c>
      <c r="H105" s="211" t="s">
        <v>1944</v>
      </c>
      <c r="I105" s="216" t="s">
        <v>2181</v>
      </c>
      <c r="J105" s="211" t="s">
        <v>1944</v>
      </c>
    </row>
    <row r="106" spans="1:10" ht="17.45" customHeight="1">
      <c r="E106" s="4"/>
    </row>
    <row r="107" spans="1:10" ht="17.45" customHeight="1">
      <c r="E107" s="4"/>
    </row>
    <row r="108" spans="1:10">
      <c r="E108" s="4"/>
    </row>
    <row r="109" spans="1:10">
      <c r="E109" s="4"/>
    </row>
    <row r="110" spans="1:10">
      <c r="E110" s="4"/>
    </row>
    <row r="111" spans="1:10">
      <c r="E111" s="4"/>
    </row>
    <row r="112" spans="1:10">
      <c r="E112" s="4"/>
      <c r="F112" s="4"/>
    </row>
    <row r="113" spans="5:8">
      <c r="E113" s="4"/>
    </row>
    <row r="114" spans="5:8">
      <c r="E114" s="4"/>
      <c r="H114" s="261" t="s">
        <v>3212</v>
      </c>
    </row>
    <row r="115" spans="5:8">
      <c r="E115" s="4"/>
      <c r="H115" s="261" t="s">
        <v>3213</v>
      </c>
    </row>
    <row r="116" spans="5:8">
      <c r="E116" s="4"/>
      <c r="H116" s="261" t="s">
        <v>3214</v>
      </c>
    </row>
    <row r="117" spans="5:8">
      <c r="E117" s="4"/>
      <c r="H117" s="261" t="s">
        <v>3215</v>
      </c>
    </row>
    <row r="118" spans="5:8">
      <c r="E118" s="4"/>
      <c r="H118" s="261" t="s">
        <v>3216</v>
      </c>
    </row>
    <row r="119" spans="5:8">
      <c r="E119" s="4"/>
      <c r="H119" s="261" t="s">
        <v>2209</v>
      </c>
    </row>
    <row r="120" spans="5:8">
      <c r="E120" s="4"/>
      <c r="H120" s="261" t="s">
        <v>2210</v>
      </c>
    </row>
    <row r="121" spans="5:8">
      <c r="E121" s="4"/>
      <c r="H121" s="261" t="s">
        <v>2211</v>
      </c>
    </row>
    <row r="122" spans="5:8">
      <c r="E122" s="4"/>
      <c r="H122" s="261" t="s">
        <v>2212</v>
      </c>
    </row>
    <row r="123" spans="5:8">
      <c r="E123" s="4"/>
      <c r="H123" s="261" t="s">
        <v>2213</v>
      </c>
    </row>
    <row r="124" spans="5:8">
      <c r="E124" s="4"/>
      <c r="H124" s="262" t="s">
        <v>2214</v>
      </c>
    </row>
    <row r="125" spans="5:8">
      <c r="E125" s="4"/>
      <c r="H125" s="262"/>
    </row>
    <row r="126" spans="5:8">
      <c r="E126" s="4"/>
      <c r="H126" s="262"/>
    </row>
    <row r="127" spans="5:8">
      <c r="E127" s="4"/>
      <c r="H127" s="261" t="s">
        <v>2215</v>
      </c>
    </row>
    <row r="128" spans="5:8">
      <c r="E128" s="4"/>
      <c r="H128" s="261" t="s">
        <v>2216</v>
      </c>
    </row>
    <row r="129" spans="5:8">
      <c r="E129" s="4"/>
      <c r="H129" s="261" t="s">
        <v>2217</v>
      </c>
    </row>
    <row r="130" spans="5:8">
      <c r="E130" s="4"/>
      <c r="H130" s="261" t="s">
        <v>2218</v>
      </c>
    </row>
    <row r="131" spans="5:8">
      <c r="E131" s="4"/>
      <c r="H131" s="261" t="s">
        <v>909</v>
      </c>
    </row>
    <row r="132" spans="5:8">
      <c r="E132" s="4"/>
      <c r="H132" s="261" t="s">
        <v>2219</v>
      </c>
    </row>
    <row r="133" spans="5:8">
      <c r="E133" s="4"/>
      <c r="H133" s="261" t="s">
        <v>2220</v>
      </c>
    </row>
    <row r="134" spans="5:8" ht="15.95">
      <c r="E134" s="114"/>
      <c r="H134" s="261" t="s">
        <v>2221</v>
      </c>
    </row>
    <row r="135" spans="5:8">
      <c r="E135" s="4"/>
      <c r="H135" s="261" t="s">
        <v>2222</v>
      </c>
    </row>
    <row r="136" spans="5:8">
      <c r="E136" s="4"/>
      <c r="H136" s="261" t="s">
        <v>2223</v>
      </c>
    </row>
    <row r="137" spans="5:8">
      <c r="E137" s="4"/>
      <c r="H137" s="261" t="s">
        <v>2224</v>
      </c>
    </row>
    <row r="138" spans="5:8">
      <c r="E138" s="4"/>
      <c r="H138" s="261" t="s">
        <v>3211</v>
      </c>
    </row>
    <row r="139" spans="5:8">
      <c r="E139" s="4"/>
      <c r="H139" s="261" t="s">
        <v>3210</v>
      </c>
    </row>
    <row r="140" spans="5:8">
      <c r="E140" s="4"/>
      <c r="H140" s="262"/>
    </row>
    <row r="141" spans="5:8">
      <c r="E141" s="4"/>
      <c r="H141" s="262"/>
    </row>
    <row r="142" spans="5:8">
      <c r="E142" s="4"/>
      <c r="H142" s="261" t="s">
        <v>2192</v>
      </c>
    </row>
    <row r="143" spans="5:8">
      <c r="E143" s="4"/>
      <c r="H143" s="261" t="s">
        <v>2193</v>
      </c>
    </row>
    <row r="144" spans="5:8">
      <c r="E144" s="4"/>
      <c r="H144" s="261" t="s">
        <v>2194</v>
      </c>
    </row>
    <row r="145" spans="5:9">
      <c r="E145" s="4"/>
      <c r="H145" s="261" t="s">
        <v>2195</v>
      </c>
    </row>
    <row r="146" spans="5:9">
      <c r="E146" s="4"/>
      <c r="H146" s="261" t="s">
        <v>2196</v>
      </c>
    </row>
    <row r="147" spans="5:9">
      <c r="E147" s="4"/>
      <c r="H147" s="261" t="s">
        <v>2197</v>
      </c>
    </row>
    <row r="148" spans="5:9">
      <c r="E148" s="4"/>
      <c r="H148" s="261" t="s">
        <v>2198</v>
      </c>
    </row>
    <row r="149" spans="5:9">
      <c r="E149" s="4"/>
      <c r="H149" s="261" t="s">
        <v>2199</v>
      </c>
    </row>
    <row r="150" spans="5:9">
      <c r="E150" s="4"/>
      <c r="H150" s="261" t="s">
        <v>2200</v>
      </c>
    </row>
    <row r="151" spans="5:9">
      <c r="E151" s="4"/>
      <c r="H151" s="261" t="s">
        <v>2201</v>
      </c>
    </row>
    <row r="152" spans="5:9">
      <c r="E152" s="4"/>
      <c r="H152" s="261" t="s">
        <v>2202</v>
      </c>
    </row>
    <row r="153" spans="5:9">
      <c r="E153" s="4"/>
      <c r="H153" s="261" t="s">
        <v>2203</v>
      </c>
    </row>
    <row r="154" spans="5:9">
      <c r="E154" s="4"/>
      <c r="H154" s="261" t="s">
        <v>2204</v>
      </c>
    </row>
    <row r="155" spans="5:9" ht="15.75">
      <c r="E155" s="4"/>
      <c r="G155" s="50"/>
      <c r="H155" s="261" t="s">
        <v>2205</v>
      </c>
      <c r="I155" s="50"/>
    </row>
    <row r="156" spans="5:9" ht="15.75">
      <c r="E156" s="4"/>
      <c r="G156" s="50"/>
      <c r="H156" s="261" t="s">
        <v>2206</v>
      </c>
      <c r="I156" s="50"/>
    </row>
    <row r="157" spans="5:9">
      <c r="E157" s="4"/>
      <c r="H157" s="261" t="s">
        <v>2207</v>
      </c>
    </row>
    <row r="158" spans="5:9">
      <c r="E158" s="4"/>
      <c r="H158" s="261" t="s">
        <v>2208</v>
      </c>
    </row>
    <row r="159" spans="5:9">
      <c r="E159" s="4"/>
      <c r="H159" s="4"/>
    </row>
    <row r="160" spans="5:9">
      <c r="E160" s="4"/>
      <c r="H160" s="4"/>
    </row>
    <row r="161" spans="5:8">
      <c r="E161" s="4"/>
      <c r="H161" s="4"/>
    </row>
    <row r="162" spans="5:8">
      <c r="E162" s="4"/>
      <c r="H162" s="4"/>
    </row>
    <row r="163" spans="5:8">
      <c r="E163" s="4"/>
      <c r="H163" s="4"/>
    </row>
    <row r="164" spans="5:8">
      <c r="E164" s="4"/>
      <c r="H164" s="4"/>
    </row>
    <row r="165" spans="5:8">
      <c r="E165" s="4"/>
      <c r="H165" s="4"/>
    </row>
    <row r="166" spans="5:8">
      <c r="E166" s="4"/>
      <c r="H166" s="4"/>
    </row>
    <row r="167" spans="5:8">
      <c r="E167" s="4"/>
      <c r="H167" s="4"/>
    </row>
    <row r="168" spans="5:8">
      <c r="E168" s="4"/>
      <c r="H168" s="4"/>
    </row>
    <row r="169" spans="5:8">
      <c r="E169" s="4"/>
      <c r="H169" s="4"/>
    </row>
    <row r="170" spans="5:8">
      <c r="E170" s="4"/>
      <c r="H170" s="4"/>
    </row>
    <row r="171" spans="5:8">
      <c r="E171" s="4"/>
      <c r="H171" s="4"/>
    </row>
    <row r="172" spans="5:8">
      <c r="E172" s="4"/>
      <c r="H172" s="4"/>
    </row>
    <row r="173" spans="5:8">
      <c r="E173" s="4"/>
      <c r="H173" s="4"/>
    </row>
    <row r="174" spans="5:8">
      <c r="E174" s="4"/>
      <c r="H174" s="4"/>
    </row>
    <row r="175" spans="5:8">
      <c r="E175" s="4"/>
      <c r="H175" s="4"/>
    </row>
    <row r="176" spans="5:8">
      <c r="E176" s="4"/>
      <c r="H176" s="4"/>
    </row>
    <row r="177" spans="5:8">
      <c r="E177" s="4"/>
      <c r="H177" s="4"/>
    </row>
    <row r="178" spans="5:8">
      <c r="E178" s="4"/>
      <c r="H178" s="4"/>
    </row>
    <row r="179" spans="5:8">
      <c r="E179" s="4"/>
      <c r="H179" s="4"/>
    </row>
    <row r="180" spans="5:8">
      <c r="E180" s="4"/>
      <c r="H180" s="4"/>
    </row>
    <row r="181" spans="5:8">
      <c r="E181" s="4"/>
      <c r="H181" s="4"/>
    </row>
    <row r="182" spans="5:8">
      <c r="E182" s="4"/>
      <c r="H182" s="4"/>
    </row>
    <row r="183" spans="5:8">
      <c r="E183" s="4"/>
      <c r="H183" s="4"/>
    </row>
    <row r="184" spans="5:8">
      <c r="E184" s="4"/>
      <c r="H184" s="4"/>
    </row>
    <row r="185" spans="5:8">
      <c r="E185" s="4"/>
      <c r="H185" s="4"/>
    </row>
    <row r="186" spans="5:8">
      <c r="E186" s="4"/>
      <c r="H186" s="4"/>
    </row>
    <row r="187" spans="5:8">
      <c r="E187" s="4"/>
      <c r="H187" s="4"/>
    </row>
    <row r="188" spans="5:8">
      <c r="E188" s="4"/>
      <c r="H188" s="4"/>
    </row>
    <row r="189" spans="5:8">
      <c r="E189" s="4"/>
      <c r="H189" s="4"/>
    </row>
    <row r="190" spans="5:8">
      <c r="E190" s="4"/>
      <c r="H190" s="4"/>
    </row>
    <row r="191" spans="5:8">
      <c r="E191" s="4"/>
      <c r="H191" s="4"/>
    </row>
    <row r="192" spans="5:8">
      <c r="E192" s="4"/>
      <c r="H192" s="4"/>
    </row>
    <row r="193" spans="5:8">
      <c r="E193" s="4"/>
      <c r="H193" s="4"/>
    </row>
    <row r="194" spans="5:8">
      <c r="E194" s="4"/>
      <c r="H194" s="4"/>
    </row>
    <row r="195" spans="5:8">
      <c r="E195" s="4"/>
      <c r="H195" s="4"/>
    </row>
    <row r="196" spans="5:8">
      <c r="E196" s="4"/>
      <c r="H196" s="4"/>
    </row>
    <row r="197" spans="5:8">
      <c r="E197" s="4"/>
      <c r="H197" s="4"/>
    </row>
    <row r="198" spans="5:8">
      <c r="E198" s="4"/>
      <c r="H198" s="4"/>
    </row>
    <row r="199" spans="5:8">
      <c r="E199" s="4"/>
      <c r="H199" s="4"/>
    </row>
    <row r="200" spans="5:8">
      <c r="E200" s="4"/>
      <c r="H200" s="4"/>
    </row>
    <row r="201" spans="5:8">
      <c r="E201" s="4"/>
      <c r="H201" s="4"/>
    </row>
    <row r="202" spans="5:8">
      <c r="E202" s="4"/>
      <c r="H202" s="4"/>
    </row>
    <row r="203" spans="5:8">
      <c r="E203" s="4"/>
      <c r="H203" s="4"/>
    </row>
    <row r="204" spans="5:8">
      <c r="E204" s="4"/>
      <c r="H204" s="4"/>
    </row>
    <row r="205" spans="5:8">
      <c r="E205" s="4"/>
      <c r="H205" s="4"/>
    </row>
    <row r="206" spans="5:8">
      <c r="E206" s="4"/>
      <c r="H206" s="4"/>
    </row>
    <row r="207" spans="5:8">
      <c r="E207" s="4"/>
      <c r="H207" s="4"/>
    </row>
    <row r="208" spans="5:8">
      <c r="E208" s="4"/>
      <c r="H208" s="4"/>
    </row>
    <row r="209" spans="5:8">
      <c r="E209" s="4"/>
      <c r="H209" s="4"/>
    </row>
    <row r="210" spans="5:8">
      <c r="E210" s="4"/>
      <c r="H210" s="4"/>
    </row>
    <row r="211" spans="5:8">
      <c r="E211" s="4"/>
      <c r="H211" s="4"/>
    </row>
    <row r="212" spans="5:8">
      <c r="E212" s="4"/>
      <c r="H212" s="4"/>
    </row>
    <row r="213" spans="5:8">
      <c r="E213" s="4"/>
      <c r="H213" s="4"/>
    </row>
    <row r="214" spans="5:8">
      <c r="E214" s="4"/>
      <c r="H214" s="4"/>
    </row>
    <row r="215" spans="5:8">
      <c r="E215" s="4"/>
      <c r="H215" s="4"/>
    </row>
    <row r="216" spans="5:8">
      <c r="E216" s="4"/>
      <c r="H216" s="4"/>
    </row>
    <row r="217" spans="5:8">
      <c r="E217" s="4"/>
      <c r="H217" s="4"/>
    </row>
    <row r="218" spans="5:8">
      <c r="E218" s="4"/>
      <c r="H218" s="4"/>
    </row>
    <row r="219" spans="5:8">
      <c r="E219" s="4"/>
      <c r="H219" s="4"/>
    </row>
    <row r="220" spans="5:8">
      <c r="E220" s="4"/>
      <c r="H220" s="4"/>
    </row>
    <row r="221" spans="5:8">
      <c r="E221" s="4"/>
      <c r="H221" s="4"/>
    </row>
    <row r="222" spans="5:8">
      <c r="E222" s="4"/>
      <c r="H222" s="4"/>
    </row>
    <row r="223" spans="5:8">
      <c r="E223" s="4"/>
      <c r="H223" s="4"/>
    </row>
    <row r="224" spans="5:8">
      <c r="E224" s="4"/>
      <c r="H224" s="4"/>
    </row>
    <row r="225" spans="5:8">
      <c r="E225" s="4"/>
      <c r="F225" t="s">
        <v>2182</v>
      </c>
    </row>
    <row r="226" spans="5:8">
      <c r="E226" s="4"/>
      <c r="F226" t="s">
        <v>2183</v>
      </c>
    </row>
    <row r="227" spans="5:8">
      <c r="E227" s="4"/>
      <c r="F227" t="s">
        <v>2184</v>
      </c>
    </row>
    <row r="228" spans="5:8">
      <c r="E228" s="4"/>
      <c r="F228" t="s">
        <v>2185</v>
      </c>
    </row>
    <row r="229" spans="5:8">
      <c r="E229" s="4"/>
      <c r="F229" t="s">
        <v>2186</v>
      </c>
    </row>
    <row r="230" spans="5:8">
      <c r="E230" s="4"/>
      <c r="F230" t="s">
        <v>2187</v>
      </c>
    </row>
    <row r="231" spans="5:8">
      <c r="E231" s="4"/>
      <c r="F231" t="s">
        <v>2188</v>
      </c>
      <c r="H231" t="s">
        <v>80</v>
      </c>
    </row>
    <row r="232" spans="5:8">
      <c r="E232" s="4"/>
      <c r="F232" t="s">
        <v>2189</v>
      </c>
    </row>
    <row r="233" spans="5:8">
      <c r="E233" s="4"/>
      <c r="F233" t="s">
        <v>2190</v>
      </c>
    </row>
    <row r="234" spans="5:8">
      <c r="E234" s="4"/>
      <c r="F234" t="s">
        <v>2191</v>
      </c>
    </row>
    <row r="235" spans="5:8">
      <c r="E235" s="4"/>
    </row>
    <row r="236" spans="5:8">
      <c r="E236" s="4"/>
    </row>
    <row r="237" spans="5:8">
      <c r="E237" s="4"/>
    </row>
    <row r="238" spans="5:8">
      <c r="E238" s="4"/>
      <c r="F238" s="4"/>
    </row>
    <row r="239" spans="5:8">
      <c r="E239" s="4"/>
      <c r="F239" s="4"/>
    </row>
    <row r="240" spans="5:8">
      <c r="E240" s="4"/>
    </row>
    <row r="241" spans="5:6">
      <c r="E241" s="4"/>
    </row>
    <row r="242" spans="5:6">
      <c r="E242" s="4"/>
      <c r="F242" s="4"/>
    </row>
    <row r="243" spans="5:6">
      <c r="E243" s="4"/>
      <c r="F243" s="4"/>
    </row>
    <row r="244" spans="5:6">
      <c r="E244" s="4"/>
      <c r="F244" s="4"/>
    </row>
    <row r="245" spans="5:6">
      <c r="E245" s="4"/>
      <c r="F245" s="4"/>
    </row>
    <row r="246" spans="5:6">
      <c r="E246" s="4"/>
      <c r="F246" s="4"/>
    </row>
    <row r="247" spans="5:6">
      <c r="E247" s="4"/>
      <c r="F247" s="4"/>
    </row>
    <row r="248" spans="5:6">
      <c r="E248" s="4"/>
      <c r="F248" s="4"/>
    </row>
    <row r="249" spans="5:6">
      <c r="E249" s="4"/>
      <c r="F249" s="4"/>
    </row>
    <row r="250" spans="5:6">
      <c r="E250" s="4"/>
      <c r="F250" s="4"/>
    </row>
    <row r="251" spans="5:6">
      <c r="E251" s="4"/>
      <c r="F251" s="4"/>
    </row>
    <row r="252" spans="5:6">
      <c r="E252" s="4"/>
      <c r="F252" s="4"/>
    </row>
    <row r="253" spans="5:6">
      <c r="E253" s="4"/>
      <c r="F253" s="4"/>
    </row>
    <row r="254" spans="5:6">
      <c r="E254" s="4"/>
      <c r="F254" s="4"/>
    </row>
    <row r="255" spans="5:6">
      <c r="E255" s="4"/>
      <c r="F255" s="4"/>
    </row>
    <row r="256" spans="5:6">
      <c r="E256" s="4"/>
      <c r="F256" s="4"/>
    </row>
    <row r="257" spans="5:6">
      <c r="E257" s="4"/>
      <c r="F257" s="4"/>
    </row>
    <row r="258" spans="5:6">
      <c r="E258" s="4"/>
      <c r="F258" s="4"/>
    </row>
    <row r="259" spans="5:6">
      <c r="E259" s="4"/>
    </row>
    <row r="260" spans="5:6">
      <c r="E260" s="4"/>
      <c r="F260" s="4"/>
    </row>
    <row r="261" spans="5:6">
      <c r="E261" s="4"/>
      <c r="F261" s="4"/>
    </row>
    <row r="262" spans="5:6">
      <c r="E262" s="4"/>
      <c r="F262" s="4"/>
    </row>
    <row r="263" spans="5:6">
      <c r="E263" s="4"/>
      <c r="F263" s="4"/>
    </row>
    <row r="264" spans="5:6">
      <c r="E264" s="4"/>
    </row>
    <row r="265" spans="5:6">
      <c r="E265" s="4"/>
      <c r="F265" s="4"/>
    </row>
    <row r="266" spans="5:6">
      <c r="E266" s="4"/>
      <c r="F266" s="4"/>
    </row>
    <row r="267" spans="5:6">
      <c r="E267" s="4"/>
      <c r="F267" s="4"/>
    </row>
    <row r="268" spans="5:6">
      <c r="E268" s="4"/>
      <c r="F268" s="4"/>
    </row>
    <row r="269" spans="5:6">
      <c r="E269" s="4"/>
      <c r="F269" s="4"/>
    </row>
    <row r="270" spans="5:6">
      <c r="E270" s="4"/>
      <c r="F270" s="4"/>
    </row>
    <row r="271" spans="5:6">
      <c r="E271" s="4"/>
      <c r="F271" s="4"/>
    </row>
    <row r="272" spans="5:6">
      <c r="E272" s="4"/>
      <c r="F272" s="4"/>
    </row>
    <row r="273" spans="5:6">
      <c r="E273" s="4"/>
      <c r="F273" s="4"/>
    </row>
    <row r="274" spans="5:6">
      <c r="E274" s="4"/>
      <c r="F274" s="4"/>
    </row>
    <row r="275" spans="5:6">
      <c r="E275" s="4"/>
      <c r="F275" s="4"/>
    </row>
    <row r="276" spans="5:6">
      <c r="E276" s="4"/>
    </row>
    <row r="277" spans="5:6">
      <c r="E277" s="4"/>
    </row>
    <row r="278" spans="5:6">
      <c r="E278" s="4"/>
      <c r="F278" s="4"/>
    </row>
    <row r="279" spans="5:6">
      <c r="E279" s="4"/>
      <c r="F279" s="4"/>
    </row>
    <row r="280" spans="5:6">
      <c r="E280" s="4"/>
      <c r="F280" s="4"/>
    </row>
    <row r="281" spans="5:6">
      <c r="E281" s="4"/>
      <c r="F281" s="4"/>
    </row>
    <row r="282" spans="5:6">
      <c r="E282" s="4"/>
      <c r="F282" s="4"/>
    </row>
    <row r="283" spans="5:6">
      <c r="E283" s="4"/>
      <c r="F283" s="4"/>
    </row>
    <row r="284" spans="5:6">
      <c r="E284" s="4"/>
      <c r="F284" s="4"/>
    </row>
    <row r="285" spans="5:6">
      <c r="E285" s="4"/>
      <c r="F285" s="4"/>
    </row>
    <row r="286" spans="5:6">
      <c r="E286" s="4"/>
      <c r="F286" s="4"/>
    </row>
    <row r="287" spans="5:6">
      <c r="E287" s="4"/>
      <c r="F287" s="4"/>
    </row>
    <row r="288" spans="5:6">
      <c r="E288" s="4"/>
      <c r="F288" s="4"/>
    </row>
    <row r="289" spans="5:6">
      <c r="E289" s="4"/>
      <c r="F289" s="4"/>
    </row>
    <row r="290" spans="5:6">
      <c r="E290" s="4"/>
      <c r="F290" s="4"/>
    </row>
  </sheetData>
  <mergeCells count="38">
    <mergeCell ref="E15:E16"/>
    <mergeCell ref="E18:E19"/>
    <mergeCell ref="E32:E34"/>
    <mergeCell ref="E12:E13"/>
    <mergeCell ref="F12:F13"/>
    <mergeCell ref="F15:F16"/>
    <mergeCell ref="F18:F19"/>
    <mergeCell ref="E21:E27"/>
    <mergeCell ref="F21:F27"/>
    <mergeCell ref="E29:E30"/>
    <mergeCell ref="F29:F30"/>
    <mergeCell ref="F5:F7"/>
    <mergeCell ref="E5:E7"/>
    <mergeCell ref="E9:E10"/>
    <mergeCell ref="E2:E3"/>
    <mergeCell ref="F2:F3"/>
    <mergeCell ref="F9:F10"/>
    <mergeCell ref="F89:F95"/>
    <mergeCell ref="F103:F105"/>
    <mergeCell ref="F32:F34"/>
    <mergeCell ref="D103:D105"/>
    <mergeCell ref="E89:E95"/>
    <mergeCell ref="E103:E105"/>
    <mergeCell ref="E58:E72"/>
    <mergeCell ref="E74:E75"/>
    <mergeCell ref="E77:E84"/>
    <mergeCell ref="E86:E87"/>
    <mergeCell ref="E36:E52"/>
    <mergeCell ref="F36:F52"/>
    <mergeCell ref="F58:F72"/>
    <mergeCell ref="F74:F75"/>
    <mergeCell ref="F77:F84"/>
    <mergeCell ref="F86:F87"/>
    <mergeCell ref="D2:D7"/>
    <mergeCell ref="D9:D13"/>
    <mergeCell ref="D15:D27"/>
    <mergeCell ref="D29:D52"/>
    <mergeCell ref="D54:D95"/>
  </mergeCells>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11"/>
  <sheetViews>
    <sheetView topLeftCell="D118" workbookViewId="0">
      <selection activeCell="I142" sqref="I142"/>
    </sheetView>
  </sheetViews>
  <sheetFormatPr defaultColWidth="8.85546875" defaultRowHeight="15"/>
  <cols>
    <col min="1" max="1" width="13.7109375" customWidth="1"/>
    <col min="2" max="2" width="56.28515625" customWidth="1"/>
    <col min="3" max="3" width="39.140625" customWidth="1"/>
    <col min="4" max="4" width="23.42578125" customWidth="1"/>
    <col min="5" max="5" width="12.42578125" style="4" customWidth="1"/>
    <col min="6" max="6" width="34.7109375" customWidth="1"/>
    <col min="7" max="7" width="14" customWidth="1"/>
    <col min="8" max="8" width="12.42578125" style="241" customWidth="1"/>
    <col min="9" max="9" width="63.85546875" customWidth="1"/>
    <col min="10" max="10" width="14" style="241" customWidth="1"/>
    <col min="11" max="11" width="64" customWidth="1"/>
  </cols>
  <sheetData>
    <row r="1" spans="1:89" s="8" customFormat="1" ht="15.95">
      <c r="A1" s="224" t="s">
        <v>1570</v>
      </c>
      <c r="B1" s="224" t="s">
        <v>2</v>
      </c>
      <c r="C1" s="226" t="s">
        <v>1571</v>
      </c>
      <c r="D1" s="226" t="s">
        <v>1572</v>
      </c>
      <c r="E1" s="224" t="s">
        <v>540</v>
      </c>
      <c r="F1" s="225" t="s">
        <v>4</v>
      </c>
      <c r="G1" s="224"/>
      <c r="H1" s="233" t="s">
        <v>1573</v>
      </c>
      <c r="I1" s="225" t="s">
        <v>1574</v>
      </c>
      <c r="J1" s="233" t="s">
        <v>543</v>
      </c>
      <c r="K1" s="224" t="s">
        <v>544</v>
      </c>
    </row>
    <row r="2" spans="1:89" ht="48" customHeight="1">
      <c r="A2" s="18" t="s">
        <v>440</v>
      </c>
      <c r="B2" s="18" t="s">
        <v>441</v>
      </c>
      <c r="C2" s="118" t="s">
        <v>442</v>
      </c>
      <c r="D2" s="319" t="s">
        <v>443</v>
      </c>
      <c r="E2" s="321" t="s">
        <v>2225</v>
      </c>
      <c r="F2" s="323" t="s">
        <v>445</v>
      </c>
      <c r="G2" s="326">
        <v>0.20902777777777778</v>
      </c>
      <c r="H2" s="234" t="s">
        <v>2226</v>
      </c>
      <c r="I2" s="223" t="s">
        <v>2227</v>
      </c>
      <c r="J2" s="234" t="s">
        <v>2228</v>
      </c>
      <c r="K2" s="223" t="s">
        <v>2229</v>
      </c>
      <c r="L2" s="19"/>
      <c r="M2" s="19"/>
      <c r="N2" s="19"/>
      <c r="O2" s="20"/>
      <c r="P2" s="19"/>
      <c r="Q2" s="19"/>
      <c r="R2" s="19"/>
      <c r="S2" s="19"/>
      <c r="T2" s="19"/>
      <c r="U2" s="19"/>
      <c r="V2" s="19"/>
      <c r="W2" s="19"/>
      <c r="X2" s="19"/>
      <c r="Y2" s="21"/>
      <c r="Z2" s="22"/>
      <c r="AA2" s="19"/>
      <c r="AC2" s="19"/>
      <c r="AE2" s="19"/>
      <c r="AG2" s="19"/>
      <c r="AI2" s="23"/>
      <c r="AJ2" s="23"/>
      <c r="AL2" s="19"/>
      <c r="AN2" s="23"/>
      <c r="AP2" s="23"/>
      <c r="AQ2" s="19"/>
      <c r="AS2" s="19"/>
      <c r="AU2" s="19"/>
      <c r="AW2" s="19"/>
      <c r="BB2" s="19"/>
      <c r="BD2" s="19"/>
      <c r="BF2" s="19"/>
      <c r="BH2" s="19"/>
      <c r="BJ2" s="19"/>
      <c r="BL2" s="19"/>
      <c r="BN2" s="19"/>
      <c r="BU2" s="19"/>
      <c r="BX2" s="19"/>
      <c r="CB2" s="19"/>
      <c r="CH2" s="19"/>
      <c r="CI2" s="19"/>
      <c r="CJ2" s="19"/>
      <c r="CK2" s="19"/>
    </row>
    <row r="3" spans="1:89">
      <c r="A3" s="18"/>
      <c r="B3" s="18"/>
      <c r="D3" s="319"/>
      <c r="E3" s="321"/>
      <c r="F3" s="306"/>
      <c r="G3" s="327"/>
      <c r="H3" s="232" t="s">
        <v>2230</v>
      </c>
      <c r="I3" s="211" t="s">
        <v>2231</v>
      </c>
      <c r="J3" s="232" t="s">
        <v>2232</v>
      </c>
      <c r="K3" s="211" t="s">
        <v>2233</v>
      </c>
      <c r="L3" s="19"/>
      <c r="M3" s="19"/>
      <c r="N3" s="19"/>
      <c r="O3" s="20"/>
      <c r="P3" s="19"/>
      <c r="Q3" s="19"/>
      <c r="R3" s="19"/>
      <c r="S3" s="19"/>
      <c r="T3" s="19"/>
      <c r="U3" s="19"/>
      <c r="V3" s="19"/>
      <c r="W3" s="19"/>
      <c r="X3" s="19"/>
      <c r="Y3" s="21"/>
      <c r="Z3" s="22"/>
      <c r="AA3" s="19"/>
      <c r="AC3" s="19"/>
      <c r="AE3" s="19"/>
      <c r="AG3" s="19"/>
      <c r="AI3" s="23"/>
      <c r="AJ3" s="23"/>
      <c r="AL3" s="19"/>
      <c r="AN3" s="23"/>
      <c r="AP3" s="23"/>
      <c r="AQ3" s="19"/>
      <c r="AS3" s="19"/>
      <c r="AU3" s="19"/>
      <c r="AW3" s="19"/>
      <c r="BB3" s="19"/>
      <c r="BD3" s="19"/>
      <c r="BF3" s="19"/>
      <c r="BH3" s="19"/>
      <c r="BJ3" s="19"/>
      <c r="BL3" s="19"/>
      <c r="BN3" s="19"/>
      <c r="BU3" s="19"/>
      <c r="BX3" s="19"/>
      <c r="CB3" s="19"/>
      <c r="CH3" s="19"/>
      <c r="CI3" s="19"/>
      <c r="CJ3" s="19"/>
      <c r="CK3" s="19"/>
    </row>
    <row r="4" spans="1:89">
      <c r="A4" s="18"/>
      <c r="B4" s="18"/>
      <c r="D4" s="319"/>
      <c r="E4" s="321"/>
      <c r="F4" s="306"/>
      <c r="G4" s="327"/>
      <c r="H4" s="232" t="s">
        <v>2234</v>
      </c>
      <c r="I4" s="211" t="s">
        <v>2235</v>
      </c>
      <c r="J4" s="232" t="s">
        <v>2236</v>
      </c>
      <c r="K4" s="211" t="s">
        <v>2237</v>
      </c>
      <c r="L4" s="19"/>
      <c r="M4" s="19"/>
      <c r="N4" s="19"/>
      <c r="O4" s="20"/>
      <c r="P4" s="19"/>
      <c r="Q4" s="19"/>
      <c r="R4" s="19"/>
      <c r="S4" s="19"/>
      <c r="T4" s="19"/>
      <c r="U4" s="19"/>
      <c r="V4" s="19"/>
      <c r="W4" s="19"/>
      <c r="X4" s="19"/>
      <c r="Y4" s="21"/>
      <c r="Z4" s="22"/>
      <c r="AA4" s="19"/>
      <c r="AC4" s="19"/>
      <c r="AE4" s="19"/>
      <c r="AG4" s="19"/>
      <c r="AI4" s="23"/>
      <c r="AJ4" s="23"/>
      <c r="AL4" s="19"/>
      <c r="AN4" s="23"/>
      <c r="AP4" s="23"/>
      <c r="AQ4" s="19"/>
      <c r="AS4" s="19"/>
      <c r="AU4" s="19"/>
      <c r="AW4" s="19"/>
      <c r="BB4" s="19"/>
      <c r="BD4" s="19"/>
      <c r="BF4" s="19"/>
      <c r="BH4" s="19"/>
      <c r="BJ4" s="19"/>
      <c r="BL4" s="19"/>
      <c r="BN4" s="19"/>
      <c r="BU4" s="19"/>
      <c r="BX4" s="19"/>
      <c r="CB4" s="19"/>
      <c r="CH4" s="19"/>
      <c r="CI4" s="19"/>
      <c r="CJ4" s="19"/>
      <c r="CK4" s="19"/>
    </row>
    <row r="5" spans="1:89">
      <c r="A5" s="18"/>
      <c r="B5" s="18"/>
      <c r="D5" s="319"/>
      <c r="E5" s="321"/>
      <c r="F5" s="306"/>
      <c r="G5" s="327"/>
      <c r="H5" s="232" t="s">
        <v>2238</v>
      </c>
      <c r="I5" s="211" t="s">
        <v>2239</v>
      </c>
      <c r="J5" s="232" t="s">
        <v>2240</v>
      </c>
      <c r="K5" s="211" t="s">
        <v>2241</v>
      </c>
      <c r="L5" s="19"/>
      <c r="M5" s="19"/>
      <c r="N5" s="19"/>
      <c r="O5" s="20"/>
      <c r="P5" s="19"/>
      <c r="Q5" s="19"/>
      <c r="R5" s="19"/>
      <c r="S5" s="19"/>
      <c r="T5" s="19"/>
      <c r="U5" s="19"/>
      <c r="V5" s="19"/>
      <c r="W5" s="19"/>
      <c r="X5" s="19"/>
      <c r="Y5" s="21"/>
      <c r="Z5" s="22"/>
      <c r="AA5" s="19"/>
      <c r="AC5" s="19"/>
      <c r="AE5" s="19"/>
      <c r="AG5" s="19"/>
      <c r="AI5" s="23"/>
      <c r="AJ5" s="23"/>
      <c r="AL5" s="19"/>
      <c r="AN5" s="23"/>
      <c r="AP5" s="23"/>
      <c r="AQ5" s="19"/>
      <c r="AS5" s="19"/>
      <c r="AU5" s="19"/>
      <c r="AW5" s="19"/>
      <c r="BB5" s="19"/>
      <c r="BD5" s="19"/>
      <c r="BF5" s="19"/>
      <c r="BH5" s="19"/>
      <c r="BJ5" s="19"/>
      <c r="BL5" s="19"/>
      <c r="BN5" s="19"/>
      <c r="BU5" s="19"/>
      <c r="BX5" s="19"/>
      <c r="CB5" s="19"/>
      <c r="CH5" s="19"/>
      <c r="CI5" s="19"/>
      <c r="CJ5" s="19"/>
      <c r="CK5" s="19"/>
    </row>
    <row r="6" spans="1:89">
      <c r="A6" s="18"/>
      <c r="B6" s="18"/>
      <c r="D6" s="319"/>
      <c r="E6" s="321"/>
      <c r="F6" s="306"/>
      <c r="G6" s="327"/>
      <c r="H6" s="232" t="s">
        <v>2242</v>
      </c>
      <c r="I6" s="211" t="s">
        <v>2243</v>
      </c>
      <c r="J6" s="232" t="s">
        <v>2244</v>
      </c>
      <c r="K6" s="211" t="s">
        <v>2245</v>
      </c>
      <c r="L6" s="19"/>
      <c r="M6" s="19"/>
      <c r="N6" s="19"/>
      <c r="O6" s="20"/>
      <c r="P6" s="19"/>
      <c r="Q6" s="19"/>
      <c r="R6" s="19"/>
      <c r="S6" s="19"/>
      <c r="T6" s="19"/>
      <c r="U6" s="19"/>
      <c r="V6" s="19"/>
      <c r="W6" s="19"/>
      <c r="X6" s="19"/>
      <c r="Y6" s="21"/>
      <c r="Z6" s="22"/>
      <c r="AA6" s="19"/>
      <c r="AC6" s="19"/>
      <c r="AE6" s="19"/>
      <c r="AG6" s="19"/>
      <c r="AI6" s="23"/>
      <c r="AJ6" s="23"/>
      <c r="AL6" s="19"/>
      <c r="AN6" s="23"/>
      <c r="AP6" s="23"/>
      <c r="AQ6" s="19"/>
      <c r="AS6" s="19"/>
      <c r="AU6" s="19"/>
      <c r="AW6" s="19"/>
      <c r="BB6" s="19"/>
      <c r="BD6" s="19"/>
      <c r="BF6" s="19"/>
      <c r="BH6" s="19"/>
      <c r="BJ6" s="19"/>
      <c r="BL6" s="19"/>
      <c r="BN6" s="19"/>
      <c r="BU6" s="19"/>
      <c r="BX6" s="19"/>
      <c r="CB6" s="19"/>
      <c r="CH6" s="19"/>
      <c r="CI6" s="19"/>
      <c r="CJ6" s="19"/>
      <c r="CK6" s="19"/>
    </row>
    <row r="7" spans="1:89">
      <c r="A7" s="18"/>
      <c r="B7" s="18"/>
      <c r="D7" s="319"/>
      <c r="E7" s="321"/>
      <c r="F7" s="306"/>
      <c r="G7" s="327"/>
      <c r="H7" s="232" t="s">
        <v>2246</v>
      </c>
      <c r="I7" s="211" t="s">
        <v>2247</v>
      </c>
      <c r="J7" s="232" t="s">
        <v>2248</v>
      </c>
      <c r="K7" s="211" t="s">
        <v>2249</v>
      </c>
      <c r="L7" s="19"/>
      <c r="M7" s="19"/>
      <c r="N7" s="19"/>
      <c r="O7" s="20"/>
      <c r="P7" s="19"/>
      <c r="Q7" s="19"/>
      <c r="R7" s="19"/>
      <c r="S7" s="19"/>
      <c r="T7" s="19"/>
      <c r="U7" s="19"/>
      <c r="V7" s="19"/>
      <c r="W7" s="19"/>
      <c r="X7" s="19"/>
      <c r="Y7" s="21"/>
      <c r="Z7" s="22"/>
      <c r="AA7" s="19"/>
      <c r="AC7" s="19"/>
      <c r="AE7" s="19"/>
      <c r="AG7" s="19"/>
      <c r="AI7" s="23"/>
      <c r="AJ7" s="23"/>
      <c r="AL7" s="19"/>
      <c r="AN7" s="23"/>
      <c r="AP7" s="23"/>
      <c r="AQ7" s="19"/>
      <c r="AS7" s="19"/>
      <c r="AU7" s="19"/>
      <c r="AW7" s="19"/>
      <c r="BB7" s="19"/>
      <c r="BD7" s="19"/>
      <c r="BF7" s="19"/>
      <c r="BH7" s="19"/>
      <c r="BJ7" s="19"/>
      <c r="BL7" s="19"/>
      <c r="BN7" s="19"/>
      <c r="BU7" s="19"/>
      <c r="BX7" s="19"/>
      <c r="CB7" s="19"/>
      <c r="CH7" s="19"/>
      <c r="CI7" s="19"/>
      <c r="CJ7" s="19"/>
      <c r="CK7" s="19"/>
    </row>
    <row r="8" spans="1:89">
      <c r="A8" s="18"/>
      <c r="B8" s="18"/>
      <c r="D8" s="319"/>
      <c r="E8" s="321"/>
      <c r="F8" s="306"/>
      <c r="G8" s="327"/>
      <c r="H8" s="232" t="s">
        <v>2250</v>
      </c>
      <c r="I8" s="211" t="s">
        <v>2251</v>
      </c>
      <c r="J8" s="232" t="s">
        <v>2252</v>
      </c>
      <c r="K8" s="211" t="s">
        <v>2253</v>
      </c>
      <c r="L8" s="19"/>
      <c r="M8" s="19"/>
      <c r="N8" s="19"/>
      <c r="O8" s="20"/>
      <c r="P8" s="19"/>
      <c r="Q8" s="19"/>
      <c r="R8" s="19"/>
      <c r="S8" s="19"/>
      <c r="T8" s="19"/>
      <c r="U8" s="19"/>
      <c r="V8" s="19"/>
      <c r="W8" s="19"/>
      <c r="X8" s="19"/>
      <c r="Y8" s="21"/>
      <c r="Z8" s="22"/>
      <c r="AA8" s="19"/>
      <c r="AC8" s="19"/>
      <c r="AE8" s="19"/>
      <c r="AG8" s="19"/>
      <c r="AI8" s="23"/>
      <c r="AJ8" s="23"/>
      <c r="AL8" s="19"/>
      <c r="AN8" s="23"/>
      <c r="AP8" s="23"/>
      <c r="AQ8" s="19"/>
      <c r="AS8" s="19"/>
      <c r="AU8" s="19"/>
      <c r="AW8" s="19"/>
      <c r="BB8" s="19"/>
      <c r="BD8" s="19"/>
      <c r="BF8" s="19"/>
      <c r="BH8" s="19"/>
      <c r="BJ8" s="19"/>
      <c r="BL8" s="19"/>
      <c r="BN8" s="19"/>
      <c r="BU8" s="19"/>
      <c r="BX8" s="19"/>
      <c r="CB8" s="19"/>
      <c r="CH8" s="19"/>
      <c r="CI8" s="19"/>
      <c r="CJ8" s="19"/>
      <c r="CK8" s="19"/>
    </row>
    <row r="9" spans="1:89">
      <c r="A9" s="18"/>
      <c r="B9" s="18"/>
      <c r="D9" s="319"/>
      <c r="E9" s="321"/>
      <c r="F9" s="306"/>
      <c r="G9" s="327"/>
      <c r="H9" s="232" t="s">
        <v>2254</v>
      </c>
      <c r="I9" s="211" t="s">
        <v>2255</v>
      </c>
      <c r="J9" s="232" t="s">
        <v>2256</v>
      </c>
      <c r="K9" s="211" t="s">
        <v>2257</v>
      </c>
      <c r="L9" s="19"/>
      <c r="M9" s="19"/>
      <c r="N9" s="19"/>
      <c r="O9" s="20"/>
      <c r="P9" s="19"/>
      <c r="Q9" s="19"/>
      <c r="R9" s="19"/>
      <c r="S9" s="19"/>
      <c r="T9" s="19"/>
      <c r="U9" s="19"/>
      <c r="V9" s="19"/>
      <c r="W9" s="19"/>
      <c r="X9" s="19"/>
      <c r="Y9" s="21"/>
      <c r="Z9" s="22"/>
      <c r="AA9" s="19"/>
      <c r="AC9" s="19"/>
      <c r="AE9" s="19"/>
      <c r="AG9" s="19"/>
      <c r="AI9" s="23"/>
      <c r="AJ9" s="23"/>
      <c r="AL9" s="19"/>
      <c r="AN9" s="23"/>
      <c r="AP9" s="23"/>
      <c r="AQ9" s="19"/>
      <c r="AS9" s="19"/>
      <c r="AU9" s="19"/>
      <c r="AW9" s="19"/>
      <c r="BB9" s="19"/>
      <c r="BD9" s="19"/>
      <c r="BF9" s="19"/>
      <c r="BH9" s="19"/>
      <c r="BJ9" s="19"/>
      <c r="BL9" s="19"/>
      <c r="BN9" s="19"/>
      <c r="BU9" s="19"/>
      <c r="BX9" s="19"/>
      <c r="CB9" s="19"/>
      <c r="CH9" s="19"/>
      <c r="CI9" s="19"/>
      <c r="CJ9" s="19"/>
      <c r="CK9" s="19"/>
    </row>
    <row r="10" spans="1:89">
      <c r="A10" s="18"/>
      <c r="B10" s="18"/>
      <c r="D10" s="319"/>
      <c r="E10" s="321"/>
      <c r="F10" s="306"/>
      <c r="G10" s="327"/>
      <c r="H10" s="232" t="s">
        <v>2258</v>
      </c>
      <c r="I10" s="211" t="s">
        <v>2259</v>
      </c>
      <c r="J10" s="232" t="s">
        <v>2260</v>
      </c>
      <c r="K10" s="211" t="s">
        <v>2261</v>
      </c>
      <c r="L10" s="19"/>
      <c r="M10" s="19"/>
      <c r="N10" s="19"/>
      <c r="O10" s="20"/>
      <c r="P10" s="19"/>
      <c r="Q10" s="19"/>
      <c r="R10" s="19"/>
      <c r="S10" s="19"/>
      <c r="T10" s="19"/>
      <c r="U10" s="19"/>
      <c r="V10" s="19"/>
      <c r="W10" s="19"/>
      <c r="X10" s="19"/>
      <c r="Y10" s="21"/>
      <c r="Z10" s="22"/>
      <c r="AA10" s="19"/>
      <c r="AC10" s="19"/>
      <c r="AE10" s="19"/>
      <c r="AG10" s="19"/>
      <c r="AI10" s="23"/>
      <c r="AJ10" s="23"/>
      <c r="AL10" s="19"/>
      <c r="AN10" s="23"/>
      <c r="AP10" s="23"/>
      <c r="AQ10" s="19"/>
      <c r="AS10" s="19"/>
      <c r="AU10" s="19"/>
      <c r="AW10" s="19"/>
      <c r="BB10" s="19"/>
      <c r="BD10" s="19"/>
      <c r="BF10" s="19"/>
      <c r="BH10" s="19"/>
      <c r="BJ10" s="19"/>
      <c r="BL10" s="19"/>
      <c r="BN10" s="19"/>
      <c r="BU10" s="19"/>
      <c r="BX10" s="19"/>
      <c r="CB10" s="19"/>
      <c r="CH10" s="19"/>
      <c r="CI10" s="19"/>
      <c r="CJ10" s="19"/>
      <c r="CK10" s="19"/>
    </row>
    <row r="11" spans="1:89">
      <c r="A11" s="18"/>
      <c r="B11" s="18"/>
      <c r="D11" s="319"/>
      <c r="E11" s="321"/>
      <c r="F11" s="306"/>
      <c r="G11" s="327"/>
      <c r="H11" s="232" t="s">
        <v>2262</v>
      </c>
      <c r="I11" s="211" t="s">
        <v>2263</v>
      </c>
      <c r="J11" s="232" t="s">
        <v>2264</v>
      </c>
      <c r="K11" s="211" t="s">
        <v>2265</v>
      </c>
      <c r="L11" s="19"/>
      <c r="M11" s="19"/>
      <c r="N11" s="19"/>
      <c r="O11" s="20"/>
      <c r="P11" s="19"/>
      <c r="Q11" s="19"/>
      <c r="R11" s="19"/>
      <c r="S11" s="19"/>
      <c r="T11" s="19"/>
      <c r="U11" s="19"/>
      <c r="V11" s="19"/>
      <c r="W11" s="19"/>
      <c r="X11" s="19"/>
      <c r="Y11" s="21"/>
      <c r="Z11" s="22"/>
      <c r="AA11" s="19"/>
      <c r="AC11" s="19"/>
      <c r="AE11" s="19"/>
      <c r="AG11" s="19"/>
      <c r="AI11" s="23"/>
      <c r="AJ11" s="23"/>
      <c r="AL11" s="19"/>
      <c r="AN11" s="23"/>
      <c r="AP11" s="23"/>
      <c r="AQ11" s="19"/>
      <c r="AS11" s="19"/>
      <c r="AU11" s="19"/>
      <c r="AW11" s="19"/>
      <c r="BB11" s="19"/>
      <c r="BD11" s="19"/>
      <c r="BF11" s="19"/>
      <c r="BH11" s="19"/>
      <c r="BJ11" s="19"/>
      <c r="BL11" s="19"/>
      <c r="BN11" s="19"/>
      <c r="BU11" s="19"/>
      <c r="BX11" s="19"/>
      <c r="CB11" s="19"/>
      <c r="CH11" s="19"/>
      <c r="CI11" s="19"/>
      <c r="CJ11" s="19"/>
      <c r="CK11" s="19"/>
    </row>
    <row r="12" spans="1:89" s="36" customFormat="1">
      <c r="A12" s="35"/>
      <c r="B12" s="35"/>
      <c r="D12" s="319"/>
      <c r="E12" s="321"/>
      <c r="F12" s="306"/>
      <c r="G12" s="327"/>
      <c r="H12" s="232" t="s">
        <v>2266</v>
      </c>
      <c r="I12" s="222" t="s">
        <v>2267</v>
      </c>
      <c r="J12" s="254" t="s">
        <v>2268</v>
      </c>
      <c r="K12" s="222" t="s">
        <v>2269</v>
      </c>
      <c r="L12" s="37"/>
      <c r="M12" s="37"/>
      <c r="N12" s="37"/>
      <c r="O12" s="39"/>
      <c r="P12" s="37"/>
      <c r="Q12" s="37"/>
      <c r="R12" s="37"/>
      <c r="S12" s="37"/>
      <c r="T12" s="37"/>
      <c r="U12" s="37"/>
      <c r="V12" s="37"/>
      <c r="W12" s="37"/>
      <c r="X12" s="37"/>
      <c r="Y12" s="40"/>
      <c r="Z12" s="41"/>
      <c r="AA12" s="37"/>
      <c r="AC12" s="37"/>
      <c r="AE12" s="37"/>
      <c r="AG12" s="37"/>
      <c r="AI12" s="42"/>
      <c r="AJ12" s="42"/>
      <c r="AL12" s="37"/>
      <c r="AN12" s="42"/>
      <c r="AP12" s="42"/>
      <c r="AQ12" s="37"/>
      <c r="AS12" s="37"/>
      <c r="AU12" s="37"/>
      <c r="AW12" s="37"/>
      <c r="BB12" s="37"/>
      <c r="BD12" s="37"/>
      <c r="BF12" s="37"/>
      <c r="BH12" s="37"/>
      <c r="BJ12" s="37"/>
      <c r="BL12" s="37"/>
      <c r="BN12" s="37"/>
      <c r="BU12" s="37"/>
      <c r="BX12" s="37"/>
      <c r="CB12" s="37"/>
      <c r="CH12" s="37"/>
      <c r="CI12" s="37"/>
      <c r="CJ12" s="37"/>
      <c r="CK12" s="37"/>
    </row>
    <row r="13" spans="1:89">
      <c r="A13" s="18"/>
      <c r="B13" s="18"/>
      <c r="D13" s="319"/>
      <c r="E13" s="321"/>
      <c r="F13" s="306"/>
      <c r="G13" s="327"/>
      <c r="H13" s="232" t="s">
        <v>2270</v>
      </c>
      <c r="I13" s="211" t="s">
        <v>2271</v>
      </c>
      <c r="J13" s="232" t="s">
        <v>2272</v>
      </c>
      <c r="K13" s="211" t="s">
        <v>2273</v>
      </c>
      <c r="L13" s="19"/>
      <c r="M13" s="19"/>
      <c r="N13" s="19"/>
      <c r="O13" s="20"/>
      <c r="P13" s="19"/>
      <c r="Q13" s="19"/>
      <c r="R13" s="19"/>
      <c r="S13" s="19"/>
      <c r="T13" s="19"/>
      <c r="U13" s="19"/>
      <c r="V13" s="19"/>
      <c r="W13" s="19"/>
      <c r="X13" s="19"/>
      <c r="Y13" s="21"/>
      <c r="Z13" s="22"/>
      <c r="AA13" s="19"/>
      <c r="AC13" s="19"/>
      <c r="AE13" s="19"/>
      <c r="AG13" s="19"/>
      <c r="AI13" s="23"/>
      <c r="AJ13" s="23"/>
      <c r="AL13" s="19"/>
      <c r="AN13" s="23"/>
      <c r="AP13" s="23"/>
      <c r="AQ13" s="19"/>
      <c r="AS13" s="19"/>
      <c r="AU13" s="19"/>
      <c r="AW13" s="19"/>
      <c r="BB13" s="19"/>
      <c r="BD13" s="19"/>
      <c r="BF13" s="19"/>
      <c r="BH13" s="19"/>
      <c r="BJ13" s="19"/>
      <c r="BL13" s="19"/>
      <c r="BN13" s="19"/>
      <c r="BU13" s="19"/>
      <c r="BX13" s="19"/>
      <c r="CB13" s="19"/>
      <c r="CH13" s="19"/>
      <c r="CI13" s="19"/>
      <c r="CJ13" s="19"/>
      <c r="CK13" s="19"/>
    </row>
    <row r="14" spans="1:89">
      <c r="A14" s="18"/>
      <c r="B14" s="18"/>
      <c r="D14" s="319"/>
      <c r="E14" s="321"/>
      <c r="F14" s="306"/>
      <c r="G14" s="327"/>
      <c r="H14" s="232" t="s">
        <v>2274</v>
      </c>
      <c r="I14" s="211" t="s">
        <v>2275</v>
      </c>
      <c r="J14" s="232" t="s">
        <v>2276</v>
      </c>
      <c r="K14" s="211" t="s">
        <v>2277</v>
      </c>
      <c r="L14" s="19"/>
      <c r="M14" s="19"/>
      <c r="N14" s="19"/>
      <c r="O14" s="20"/>
      <c r="P14" s="19"/>
      <c r="Q14" s="19"/>
      <c r="R14" s="19"/>
      <c r="S14" s="19"/>
      <c r="T14" s="19"/>
      <c r="U14" s="19"/>
      <c r="V14" s="19"/>
      <c r="W14" s="19"/>
      <c r="X14" s="19"/>
      <c r="Y14" s="21"/>
      <c r="Z14" s="22"/>
      <c r="AA14" s="19"/>
      <c r="AC14" s="19"/>
      <c r="AE14" s="19"/>
      <c r="AG14" s="19"/>
      <c r="AI14" s="23"/>
      <c r="AJ14" s="23"/>
      <c r="AL14" s="19"/>
      <c r="AN14" s="23"/>
      <c r="AP14" s="23"/>
      <c r="AQ14" s="19"/>
      <c r="AS14" s="19"/>
      <c r="AU14" s="19"/>
      <c r="AW14" s="19"/>
      <c r="BB14" s="19"/>
      <c r="BD14" s="19"/>
      <c r="BF14" s="19"/>
      <c r="BH14" s="19"/>
      <c r="BJ14" s="19"/>
      <c r="BL14" s="19"/>
      <c r="BN14" s="19"/>
      <c r="BU14" s="19"/>
      <c r="BX14" s="19"/>
      <c r="CB14" s="19"/>
      <c r="CH14" s="19"/>
      <c r="CI14" s="19"/>
      <c r="CJ14" s="19"/>
      <c r="CK14" s="19"/>
    </row>
    <row r="15" spans="1:89">
      <c r="A15" s="18"/>
      <c r="B15" s="18"/>
      <c r="D15" s="319"/>
      <c r="E15" s="235"/>
      <c r="F15" s="18"/>
      <c r="G15" s="19"/>
      <c r="H15" s="235"/>
      <c r="I15" s="19"/>
      <c r="J15" s="235"/>
      <c r="K15" s="19"/>
      <c r="L15" s="19"/>
      <c r="M15" s="19"/>
      <c r="N15" s="19"/>
      <c r="O15" s="20"/>
      <c r="P15" s="19"/>
      <c r="Q15" s="19"/>
      <c r="R15" s="19"/>
      <c r="S15" s="19"/>
      <c r="T15" s="19"/>
      <c r="U15" s="19"/>
      <c r="V15" s="19"/>
      <c r="W15" s="19"/>
      <c r="X15" s="19"/>
      <c r="Y15" s="21"/>
      <c r="Z15" s="22"/>
      <c r="AA15" s="19"/>
      <c r="AC15" s="19"/>
      <c r="AE15" s="19"/>
      <c r="AG15" s="19"/>
      <c r="AI15" s="23"/>
      <c r="AJ15" s="23"/>
      <c r="AL15" s="19"/>
      <c r="AN15" s="23"/>
      <c r="AP15" s="23"/>
      <c r="AQ15" s="19"/>
      <c r="AS15" s="19"/>
      <c r="AU15" s="19"/>
      <c r="AW15" s="19"/>
      <c r="BB15" s="19"/>
      <c r="BD15" s="19"/>
      <c r="BF15" s="19"/>
      <c r="BH15" s="19"/>
      <c r="BJ15" s="19"/>
      <c r="BL15" s="19"/>
      <c r="BN15" s="19"/>
      <c r="BU15" s="19"/>
      <c r="BX15" s="19"/>
      <c r="CB15" s="19"/>
      <c r="CH15" s="19"/>
      <c r="CI15" s="19"/>
      <c r="CJ15" s="19"/>
      <c r="CK15" s="19"/>
    </row>
    <row r="16" spans="1:89" s="36" customFormat="1" ht="30" customHeight="1">
      <c r="A16" s="35"/>
      <c r="B16" s="35"/>
      <c r="D16" s="319"/>
      <c r="E16" s="321" t="s">
        <v>2278</v>
      </c>
      <c r="F16" s="306" t="s">
        <v>450</v>
      </c>
      <c r="G16" s="324">
        <v>0.95</v>
      </c>
      <c r="H16" s="232" t="s">
        <v>2279</v>
      </c>
      <c r="I16" s="221" t="s">
        <v>2227</v>
      </c>
      <c r="J16" s="232" t="s">
        <v>2280</v>
      </c>
      <c r="K16" s="221" t="s">
        <v>2229</v>
      </c>
      <c r="Y16" s="41"/>
      <c r="Z16" s="41"/>
    </row>
    <row r="17" spans="1:92" s="36" customFormat="1">
      <c r="A17" s="35"/>
      <c r="B17" s="35"/>
      <c r="D17" s="319"/>
      <c r="E17" s="321"/>
      <c r="F17" s="306"/>
      <c r="G17" s="324"/>
      <c r="H17" s="255" t="s">
        <v>2281</v>
      </c>
      <c r="I17" s="211" t="s">
        <v>2231</v>
      </c>
      <c r="J17" s="255" t="s">
        <v>2282</v>
      </c>
      <c r="K17" s="211" t="s">
        <v>2233</v>
      </c>
      <c r="Y17" s="41"/>
      <c r="Z17" s="41"/>
    </row>
    <row r="18" spans="1:92" s="36" customFormat="1">
      <c r="A18" s="35"/>
      <c r="B18" s="35"/>
      <c r="D18" s="319"/>
      <c r="E18" s="321"/>
      <c r="F18" s="306"/>
      <c r="G18" s="324"/>
      <c r="H18" s="255" t="s">
        <v>2283</v>
      </c>
      <c r="I18" s="211" t="s">
        <v>2235</v>
      </c>
      <c r="J18" s="255" t="s">
        <v>2284</v>
      </c>
      <c r="K18" s="211" t="s">
        <v>2237</v>
      </c>
      <c r="Y18" s="41"/>
      <c r="Z18" s="41"/>
    </row>
    <row r="19" spans="1:92" s="36" customFormat="1">
      <c r="A19" s="35"/>
      <c r="B19" s="35"/>
      <c r="D19" s="319"/>
      <c r="E19" s="321"/>
      <c r="F19" s="306"/>
      <c r="G19" s="324"/>
      <c r="H19" s="255" t="s">
        <v>2285</v>
      </c>
      <c r="I19" s="211" t="s">
        <v>2239</v>
      </c>
      <c r="J19" s="255" t="s">
        <v>2286</v>
      </c>
      <c r="K19" s="211" t="s">
        <v>2241</v>
      </c>
      <c r="Y19" s="41"/>
      <c r="Z19" s="41"/>
    </row>
    <row r="20" spans="1:92" s="36" customFormat="1">
      <c r="A20" s="35"/>
      <c r="B20" s="35"/>
      <c r="D20" s="319"/>
      <c r="E20" s="321"/>
      <c r="F20" s="306"/>
      <c r="G20" s="324"/>
      <c r="H20" s="255" t="s">
        <v>2287</v>
      </c>
      <c r="I20" s="211" t="s">
        <v>2243</v>
      </c>
      <c r="J20" s="255" t="s">
        <v>2288</v>
      </c>
      <c r="K20" s="211" t="s">
        <v>2245</v>
      </c>
      <c r="Y20" s="41"/>
      <c r="Z20" s="41"/>
    </row>
    <row r="21" spans="1:92" s="36" customFormat="1">
      <c r="A21" s="35"/>
      <c r="B21" s="35"/>
      <c r="D21" s="319"/>
      <c r="E21" s="321"/>
      <c r="F21" s="306"/>
      <c r="G21" s="324"/>
      <c r="H21" s="255" t="s">
        <v>2289</v>
      </c>
      <c r="I21" s="211" t="s">
        <v>2247</v>
      </c>
      <c r="J21" s="255" t="s">
        <v>2290</v>
      </c>
      <c r="K21" s="211" t="s">
        <v>2249</v>
      </c>
      <c r="Y21" s="41"/>
      <c r="Z21" s="41"/>
    </row>
    <row r="22" spans="1:92" s="36" customFormat="1">
      <c r="A22" s="35"/>
      <c r="B22" s="35"/>
      <c r="D22" s="319"/>
      <c r="E22" s="321"/>
      <c r="F22" s="306"/>
      <c r="G22" s="324"/>
      <c r="H22" s="255" t="s">
        <v>2291</v>
      </c>
      <c r="I22" s="211" t="s">
        <v>2251</v>
      </c>
      <c r="J22" s="255" t="s">
        <v>2292</v>
      </c>
      <c r="K22" s="211" t="s">
        <v>2253</v>
      </c>
      <c r="Y22" s="41"/>
      <c r="Z22" s="41"/>
    </row>
    <row r="23" spans="1:92" s="36" customFormat="1">
      <c r="A23" s="35"/>
      <c r="B23" s="35"/>
      <c r="D23" s="319"/>
      <c r="E23" s="321"/>
      <c r="F23" s="306"/>
      <c r="G23" s="324"/>
      <c r="H23" s="255" t="s">
        <v>2293</v>
      </c>
      <c r="I23" s="211" t="s">
        <v>2255</v>
      </c>
      <c r="J23" s="255" t="s">
        <v>2294</v>
      </c>
      <c r="K23" s="211" t="s">
        <v>2257</v>
      </c>
      <c r="Y23" s="41"/>
      <c r="Z23" s="41"/>
    </row>
    <row r="24" spans="1:92" s="36" customFormat="1">
      <c r="A24" s="35"/>
      <c r="B24" s="35"/>
      <c r="D24" s="319"/>
      <c r="E24" s="321"/>
      <c r="F24" s="306"/>
      <c r="G24" s="324"/>
      <c r="H24" s="255" t="s">
        <v>2295</v>
      </c>
      <c r="I24" s="211" t="s">
        <v>2259</v>
      </c>
      <c r="J24" s="255" t="s">
        <v>2296</v>
      </c>
      <c r="K24" s="211" t="s">
        <v>2261</v>
      </c>
      <c r="Y24" s="41"/>
      <c r="Z24" s="41"/>
    </row>
    <row r="25" spans="1:92" s="36" customFormat="1">
      <c r="A25" s="35"/>
      <c r="B25" s="35"/>
      <c r="D25" s="319"/>
      <c r="E25" s="321"/>
      <c r="F25" s="306"/>
      <c r="G25" s="324"/>
      <c r="H25" s="255" t="s">
        <v>2297</v>
      </c>
      <c r="I25" s="211" t="s">
        <v>2263</v>
      </c>
      <c r="J25" s="255" t="s">
        <v>2298</v>
      </c>
      <c r="K25" s="211" t="s">
        <v>2265</v>
      </c>
      <c r="Y25" s="41"/>
      <c r="Z25" s="41"/>
    </row>
    <row r="26" spans="1:92" s="36" customFormat="1">
      <c r="A26" s="35"/>
      <c r="B26" s="35"/>
      <c r="D26" s="319"/>
      <c r="E26" s="321"/>
      <c r="F26" s="306"/>
      <c r="G26" s="324"/>
      <c r="H26" s="255" t="s">
        <v>2299</v>
      </c>
      <c r="I26" s="222" t="s">
        <v>2267</v>
      </c>
      <c r="J26" s="255" t="s">
        <v>2300</v>
      </c>
      <c r="K26" s="222" t="s">
        <v>2269</v>
      </c>
      <c r="Y26" s="41"/>
      <c r="Z26" s="41"/>
    </row>
    <row r="27" spans="1:92" s="36" customFormat="1">
      <c r="A27" s="35"/>
      <c r="B27" s="35"/>
      <c r="D27" s="319"/>
      <c r="E27" s="321"/>
      <c r="F27" s="306"/>
      <c r="G27" s="324"/>
      <c r="H27" s="255" t="s">
        <v>2301</v>
      </c>
      <c r="I27" s="211" t="s">
        <v>2271</v>
      </c>
      <c r="J27" s="255" t="s">
        <v>2302</v>
      </c>
      <c r="K27" s="211" t="s">
        <v>2273</v>
      </c>
      <c r="Y27" s="41"/>
      <c r="Z27" s="41"/>
    </row>
    <row r="28" spans="1:92" s="36" customFormat="1">
      <c r="A28" s="35"/>
      <c r="B28" s="35"/>
      <c r="D28" s="319"/>
      <c r="E28" s="321"/>
      <c r="F28" s="306"/>
      <c r="G28" s="324"/>
      <c r="H28" s="255" t="s">
        <v>2303</v>
      </c>
      <c r="I28" s="211" t="s">
        <v>2275</v>
      </c>
      <c r="J28" s="255" t="s">
        <v>2304</v>
      </c>
      <c r="K28" s="211" t="s">
        <v>2277</v>
      </c>
      <c r="Y28" s="41"/>
      <c r="Z28" s="41"/>
    </row>
    <row r="29" spans="1:92">
      <c r="A29" s="18"/>
      <c r="B29" s="18"/>
      <c r="D29" s="319"/>
      <c r="E29" s="235"/>
      <c r="F29" s="18"/>
      <c r="G29" s="24"/>
      <c r="H29" s="235"/>
      <c r="J29" s="235"/>
      <c r="Y29" s="22"/>
      <c r="Z29" s="22"/>
    </row>
    <row r="30" spans="1:92" s="36" customFormat="1" ht="30" customHeight="1">
      <c r="A30" s="35"/>
      <c r="B30" s="35"/>
      <c r="D30" s="319"/>
      <c r="E30" s="321" t="s">
        <v>2305</v>
      </c>
      <c r="F30" s="306" t="s">
        <v>2306</v>
      </c>
      <c r="G30" s="328">
        <v>2.1180555555555558</v>
      </c>
      <c r="H30" s="232" t="s">
        <v>2307</v>
      </c>
      <c r="I30" s="221" t="s">
        <v>2227</v>
      </c>
      <c r="J30" s="232" t="s">
        <v>2308</v>
      </c>
      <c r="K30" s="221" t="s">
        <v>2229</v>
      </c>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row>
    <row r="31" spans="1:92" s="36" customFormat="1">
      <c r="A31" s="35"/>
      <c r="B31" s="35"/>
      <c r="D31" s="319"/>
      <c r="E31" s="321"/>
      <c r="F31" s="306"/>
      <c r="G31" s="328"/>
      <c r="H31" s="232" t="s">
        <v>2309</v>
      </c>
      <c r="I31" s="221" t="s">
        <v>2231</v>
      </c>
      <c r="J31" s="232" t="s">
        <v>2310</v>
      </c>
      <c r="K31" s="221" t="s">
        <v>2233</v>
      </c>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row>
    <row r="32" spans="1:92" s="36" customFormat="1">
      <c r="A32" s="35"/>
      <c r="B32" s="35"/>
      <c r="D32" s="319"/>
      <c r="E32" s="321"/>
      <c r="F32" s="306"/>
      <c r="G32" s="328"/>
      <c r="H32" s="255" t="s">
        <v>2311</v>
      </c>
      <c r="I32" s="211" t="s">
        <v>2235</v>
      </c>
      <c r="J32" s="255" t="s">
        <v>2312</v>
      </c>
      <c r="K32" s="211" t="s">
        <v>2237</v>
      </c>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row>
    <row r="33" spans="1:92" s="36" customFormat="1">
      <c r="A33" s="35"/>
      <c r="B33" s="35"/>
      <c r="D33" s="319"/>
      <c r="E33" s="321"/>
      <c r="F33" s="306"/>
      <c r="G33" s="328"/>
      <c r="H33" s="255" t="s">
        <v>2313</v>
      </c>
      <c r="I33" s="211" t="s">
        <v>2239</v>
      </c>
      <c r="J33" s="255" t="s">
        <v>2314</v>
      </c>
      <c r="K33" s="211" t="s">
        <v>2241</v>
      </c>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row>
    <row r="34" spans="1:92" s="36" customFormat="1">
      <c r="A34" s="35"/>
      <c r="B34" s="35"/>
      <c r="D34" s="319"/>
      <c r="E34" s="321"/>
      <c r="F34" s="306"/>
      <c r="G34" s="328"/>
      <c r="H34" s="255" t="s">
        <v>2315</v>
      </c>
      <c r="I34" s="211" t="s">
        <v>2243</v>
      </c>
      <c r="J34" s="255" t="s">
        <v>2316</v>
      </c>
      <c r="K34" s="211" t="s">
        <v>2245</v>
      </c>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row>
    <row r="35" spans="1:92" s="36" customFormat="1">
      <c r="A35" s="35"/>
      <c r="B35" s="35"/>
      <c r="D35" s="319"/>
      <c r="E35" s="321"/>
      <c r="F35" s="306"/>
      <c r="G35" s="328"/>
      <c r="H35" s="255" t="s">
        <v>2317</v>
      </c>
      <c r="I35" s="211" t="s">
        <v>2247</v>
      </c>
      <c r="J35" s="255" t="s">
        <v>2318</v>
      </c>
      <c r="K35" s="211" t="s">
        <v>2249</v>
      </c>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row>
    <row r="36" spans="1:92" s="36" customFormat="1">
      <c r="A36" s="35"/>
      <c r="B36" s="35"/>
      <c r="D36" s="319"/>
      <c r="E36" s="321"/>
      <c r="F36" s="306"/>
      <c r="G36" s="328"/>
      <c r="H36" s="255" t="s">
        <v>2319</v>
      </c>
      <c r="I36" s="211" t="s">
        <v>2251</v>
      </c>
      <c r="J36" s="255" t="s">
        <v>2320</v>
      </c>
      <c r="K36" s="211" t="s">
        <v>2253</v>
      </c>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row>
    <row r="37" spans="1:92" s="36" customFormat="1">
      <c r="A37" s="35"/>
      <c r="B37" s="35"/>
      <c r="D37" s="319"/>
      <c r="E37" s="321"/>
      <c r="F37" s="306"/>
      <c r="G37" s="328"/>
      <c r="H37" s="255" t="s">
        <v>2321</v>
      </c>
      <c r="I37" s="211" t="s">
        <v>2255</v>
      </c>
      <c r="J37" s="255" t="s">
        <v>2322</v>
      </c>
      <c r="K37" s="211" t="s">
        <v>2257</v>
      </c>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row>
    <row r="38" spans="1:92" s="36" customFormat="1">
      <c r="A38" s="35"/>
      <c r="B38" s="35"/>
      <c r="D38" s="319"/>
      <c r="E38" s="321"/>
      <c r="F38" s="306"/>
      <c r="G38" s="328"/>
      <c r="H38" s="255" t="s">
        <v>2323</v>
      </c>
      <c r="I38" s="211" t="s">
        <v>2259</v>
      </c>
      <c r="J38" s="255" t="s">
        <v>2324</v>
      </c>
      <c r="K38" s="211" t="s">
        <v>2261</v>
      </c>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row>
    <row r="39" spans="1:92" s="36" customFormat="1">
      <c r="A39" s="35"/>
      <c r="B39" s="35"/>
      <c r="D39" s="319"/>
      <c r="E39" s="321"/>
      <c r="F39" s="306"/>
      <c r="G39" s="328"/>
      <c r="H39" s="255" t="s">
        <v>2325</v>
      </c>
      <c r="I39" s="211" t="s">
        <v>2263</v>
      </c>
      <c r="J39" s="255" t="s">
        <v>2326</v>
      </c>
      <c r="K39" s="211" t="s">
        <v>2265</v>
      </c>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row>
    <row r="40" spans="1:92" s="36" customFormat="1">
      <c r="A40" s="35"/>
      <c r="B40" s="35"/>
      <c r="D40" s="319"/>
      <c r="E40" s="321"/>
      <c r="F40" s="306"/>
      <c r="G40" s="328"/>
      <c r="H40" s="255" t="s">
        <v>2327</v>
      </c>
      <c r="I40" s="222" t="s">
        <v>2267</v>
      </c>
      <c r="J40" s="255" t="s">
        <v>2328</v>
      </c>
      <c r="K40" s="222" t="s">
        <v>2269</v>
      </c>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row>
    <row r="41" spans="1:92" s="36" customFormat="1">
      <c r="A41" s="35"/>
      <c r="B41" s="35"/>
      <c r="D41" s="319"/>
      <c r="E41" s="321"/>
      <c r="F41" s="306"/>
      <c r="G41" s="328"/>
      <c r="H41" s="255" t="s">
        <v>2329</v>
      </c>
      <c r="I41" s="211" t="s">
        <v>2271</v>
      </c>
      <c r="J41" s="255" t="s">
        <v>2330</v>
      </c>
      <c r="K41" s="211" t="s">
        <v>2273</v>
      </c>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row>
    <row r="42" spans="1:92" s="36" customFormat="1">
      <c r="A42" s="35"/>
      <c r="B42" s="35"/>
      <c r="D42" s="319"/>
      <c r="E42" s="321"/>
      <c r="F42" s="306"/>
      <c r="G42" s="328"/>
      <c r="H42" s="255" t="s">
        <v>2331</v>
      </c>
      <c r="I42" s="211" t="s">
        <v>2275</v>
      </c>
      <c r="J42" s="255" t="s">
        <v>2332</v>
      </c>
      <c r="K42" s="211" t="s">
        <v>2277</v>
      </c>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row>
    <row r="43" spans="1:92">
      <c r="A43" s="18"/>
      <c r="B43" s="18"/>
      <c r="D43" s="18"/>
      <c r="E43" s="235"/>
      <c r="F43" s="18"/>
      <c r="G43" s="23"/>
      <c r="H43" s="235"/>
      <c r="I43" s="23"/>
      <c r="J43" s="235"/>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row>
    <row r="44" spans="1:92" s="36" customFormat="1" ht="12.75" customHeight="1">
      <c r="A44" s="35"/>
      <c r="B44" s="35"/>
      <c r="C44" s="35"/>
      <c r="D44" s="319" t="s">
        <v>456</v>
      </c>
      <c r="E44" s="322" t="s">
        <v>2333</v>
      </c>
      <c r="F44" s="319" t="s">
        <v>458</v>
      </c>
      <c r="G44" s="329">
        <v>0.75</v>
      </c>
      <c r="H44" s="232" t="s">
        <v>2334</v>
      </c>
      <c r="I44" s="221" t="s">
        <v>2335</v>
      </c>
      <c r="J44" s="232" t="s">
        <v>2336</v>
      </c>
      <c r="K44" s="221" t="s">
        <v>2337</v>
      </c>
    </row>
    <row r="45" spans="1:92">
      <c r="A45" s="18"/>
      <c r="B45" s="18"/>
      <c r="D45" s="319"/>
      <c r="E45" s="322"/>
      <c r="F45" s="319"/>
      <c r="G45" s="329"/>
      <c r="H45" s="255" t="s">
        <v>2338</v>
      </c>
      <c r="I45" s="211" t="s">
        <v>2339</v>
      </c>
      <c r="J45" s="255" t="s">
        <v>2340</v>
      </c>
      <c r="K45" s="211" t="s">
        <v>2341</v>
      </c>
    </row>
    <row r="46" spans="1:92">
      <c r="A46" s="18"/>
      <c r="B46" s="18"/>
      <c r="D46" s="319"/>
      <c r="E46" s="322"/>
      <c r="F46" s="319"/>
      <c r="G46" s="329"/>
      <c r="H46" s="255" t="s">
        <v>2342</v>
      </c>
      <c r="I46" s="211" t="s">
        <v>2343</v>
      </c>
      <c r="J46" s="255" t="s">
        <v>2344</v>
      </c>
      <c r="K46" s="211" t="s">
        <v>2345</v>
      </c>
    </row>
    <row r="47" spans="1:92">
      <c r="A47" s="18"/>
      <c r="B47" s="18"/>
      <c r="D47" s="319"/>
      <c r="E47" s="322"/>
      <c r="F47" s="319"/>
      <c r="G47" s="329"/>
      <c r="H47" s="255" t="s">
        <v>2346</v>
      </c>
      <c r="I47" s="211" t="s">
        <v>2347</v>
      </c>
      <c r="J47" s="255" t="s">
        <v>2348</v>
      </c>
      <c r="K47" s="211" t="s">
        <v>2349</v>
      </c>
    </row>
    <row r="48" spans="1:92">
      <c r="A48" s="18"/>
      <c r="B48" s="18"/>
      <c r="D48" s="319"/>
      <c r="E48" s="322"/>
      <c r="F48" s="319"/>
      <c r="G48" s="329"/>
      <c r="H48" s="255" t="s">
        <v>2350</v>
      </c>
      <c r="I48" s="211" t="s">
        <v>2351</v>
      </c>
      <c r="J48" s="255" t="s">
        <v>2352</v>
      </c>
      <c r="K48" s="211" t="s">
        <v>2353</v>
      </c>
    </row>
    <row r="49" spans="1:11">
      <c r="A49" s="18"/>
      <c r="B49" s="18"/>
      <c r="D49" s="319"/>
      <c r="E49" s="322"/>
      <c r="F49" s="319"/>
      <c r="G49" s="329"/>
      <c r="H49" s="255" t="s">
        <v>2354</v>
      </c>
      <c r="I49" s="211" t="s">
        <v>2355</v>
      </c>
      <c r="J49" s="255" t="s">
        <v>2356</v>
      </c>
      <c r="K49" s="211" t="s">
        <v>2357</v>
      </c>
    </row>
    <row r="50" spans="1:11">
      <c r="A50" s="18"/>
      <c r="B50" s="18"/>
      <c r="D50" s="319"/>
      <c r="E50" s="322"/>
      <c r="F50" s="319"/>
      <c r="G50" s="329"/>
      <c r="H50" s="255" t="s">
        <v>2358</v>
      </c>
      <c r="I50" s="211" t="s">
        <v>2359</v>
      </c>
      <c r="J50" s="255" t="s">
        <v>2360</v>
      </c>
      <c r="K50" s="211" t="s">
        <v>2361</v>
      </c>
    </row>
    <row r="51" spans="1:11">
      <c r="A51" s="18"/>
      <c r="B51" s="18"/>
      <c r="D51" s="319"/>
      <c r="E51" s="322"/>
      <c r="F51" s="319"/>
      <c r="G51" s="329"/>
      <c r="H51" s="255" t="s">
        <v>2362</v>
      </c>
      <c r="I51" s="211" t="s">
        <v>2363</v>
      </c>
      <c r="J51" s="255" t="s">
        <v>2364</v>
      </c>
      <c r="K51" s="211" t="s">
        <v>2365</v>
      </c>
    </row>
    <row r="52" spans="1:11">
      <c r="A52" s="18"/>
      <c r="B52" s="18"/>
      <c r="D52" s="319"/>
      <c r="E52" s="322"/>
      <c r="F52" s="319"/>
      <c r="G52" s="329"/>
      <c r="H52" s="255" t="s">
        <v>2366</v>
      </c>
      <c r="I52" s="211" t="s">
        <v>2367</v>
      </c>
      <c r="J52" s="255" t="s">
        <v>2368</v>
      </c>
      <c r="K52" s="211" t="s">
        <v>2369</v>
      </c>
    </row>
    <row r="53" spans="1:11">
      <c r="A53" s="18"/>
      <c r="B53" s="18"/>
      <c r="D53" s="319"/>
      <c r="E53" s="322"/>
      <c r="F53" s="319"/>
      <c r="G53" s="329"/>
      <c r="H53" s="255" t="s">
        <v>2370</v>
      </c>
      <c r="I53" s="211" t="s">
        <v>2371</v>
      </c>
      <c r="J53" s="255" t="s">
        <v>2372</v>
      </c>
      <c r="K53" s="211" t="s">
        <v>2373</v>
      </c>
    </row>
    <row r="54" spans="1:11">
      <c r="A54" s="18"/>
      <c r="B54" s="18"/>
      <c r="D54" s="319"/>
      <c r="E54" s="322"/>
      <c r="F54" s="319"/>
      <c r="G54" s="329"/>
      <c r="H54" s="255" t="s">
        <v>2374</v>
      </c>
      <c r="I54" s="211" t="s">
        <v>2375</v>
      </c>
      <c r="J54" s="255" t="s">
        <v>2376</v>
      </c>
      <c r="K54" s="211" t="s">
        <v>2377</v>
      </c>
    </row>
    <row r="55" spans="1:11">
      <c r="A55" s="18"/>
      <c r="B55" s="18"/>
      <c r="D55" s="319"/>
      <c r="E55" s="322"/>
      <c r="F55" s="319"/>
      <c r="G55" s="329"/>
      <c r="H55" s="255" t="s">
        <v>2378</v>
      </c>
      <c r="I55" s="211" t="s">
        <v>2379</v>
      </c>
      <c r="J55" s="255" t="s">
        <v>2380</v>
      </c>
      <c r="K55" s="211" t="s">
        <v>2381</v>
      </c>
    </row>
    <row r="56" spans="1:11">
      <c r="A56" s="18"/>
      <c r="B56" s="18"/>
      <c r="D56" s="319"/>
      <c r="E56" s="322"/>
      <c r="F56" s="319"/>
      <c r="G56" s="329"/>
      <c r="H56" s="255" t="s">
        <v>2382</v>
      </c>
      <c r="I56" s="211" t="s">
        <v>2383</v>
      </c>
      <c r="J56" s="255" t="s">
        <v>2384</v>
      </c>
      <c r="K56" s="211" t="s">
        <v>2385</v>
      </c>
    </row>
    <row r="57" spans="1:11">
      <c r="A57" s="18"/>
      <c r="B57" s="18"/>
      <c r="D57" s="319"/>
      <c r="E57" s="322"/>
      <c r="F57" s="319"/>
      <c r="G57" s="329"/>
      <c r="H57" s="255" t="s">
        <v>2386</v>
      </c>
      <c r="I57" s="211" t="s">
        <v>2387</v>
      </c>
      <c r="J57" s="255" t="s">
        <v>2388</v>
      </c>
      <c r="K57" s="211" t="s">
        <v>2389</v>
      </c>
    </row>
    <row r="58" spans="1:11">
      <c r="A58" s="18"/>
      <c r="B58" s="18"/>
      <c r="D58" s="319"/>
      <c r="E58" s="322"/>
      <c r="F58" s="319"/>
      <c r="G58" s="329"/>
      <c r="H58" s="255" t="s">
        <v>2390</v>
      </c>
      <c r="I58" s="211" t="s">
        <v>2391</v>
      </c>
      <c r="J58" s="255" t="s">
        <v>2392</v>
      </c>
      <c r="K58" s="211" t="s">
        <v>2393</v>
      </c>
    </row>
    <row r="59" spans="1:11">
      <c r="A59" s="18"/>
      <c r="B59" s="18"/>
      <c r="D59" s="319"/>
      <c r="E59" s="322"/>
      <c r="F59" s="319"/>
      <c r="G59" s="329"/>
      <c r="H59" s="255" t="s">
        <v>2394</v>
      </c>
      <c r="I59" s="211" t="s">
        <v>2395</v>
      </c>
      <c r="J59" s="255" t="s">
        <v>2396</v>
      </c>
      <c r="K59" s="211" t="s">
        <v>2397</v>
      </c>
    </row>
    <row r="60" spans="1:11">
      <c r="A60" s="18"/>
      <c r="B60" s="18"/>
      <c r="D60" s="319"/>
      <c r="E60" s="322"/>
      <c r="F60" s="319"/>
      <c r="G60" s="329"/>
      <c r="H60" s="255" t="s">
        <v>2398</v>
      </c>
      <c r="I60" s="211" t="s">
        <v>2399</v>
      </c>
      <c r="J60" s="255" t="s">
        <v>2400</v>
      </c>
      <c r="K60" s="211" t="s">
        <v>2401</v>
      </c>
    </row>
    <row r="61" spans="1:11">
      <c r="A61" s="18"/>
      <c r="B61" s="18"/>
      <c r="D61" s="319"/>
      <c r="E61" s="322"/>
      <c r="F61" s="319"/>
      <c r="G61" s="329"/>
      <c r="H61" s="255" t="s">
        <v>2402</v>
      </c>
      <c r="I61" s="211" t="s">
        <v>2403</v>
      </c>
      <c r="J61" s="255" t="s">
        <v>2404</v>
      </c>
      <c r="K61" s="211" t="s">
        <v>2405</v>
      </c>
    </row>
    <row r="62" spans="1:11">
      <c r="A62" s="18"/>
      <c r="B62" s="18"/>
      <c r="D62" s="319"/>
      <c r="E62" s="322"/>
      <c r="F62" s="319"/>
      <c r="G62" s="329"/>
      <c r="H62" s="255" t="s">
        <v>2406</v>
      </c>
      <c r="I62" s="211" t="s">
        <v>2407</v>
      </c>
      <c r="J62" s="255" t="s">
        <v>2408</v>
      </c>
      <c r="K62" s="211" t="s">
        <v>2409</v>
      </c>
    </row>
    <row r="63" spans="1:11">
      <c r="A63" s="18"/>
      <c r="B63" s="18"/>
      <c r="D63" s="319"/>
      <c r="E63" s="322"/>
      <c r="F63" s="319"/>
      <c r="G63" s="329"/>
      <c r="H63" s="255" t="s">
        <v>2410</v>
      </c>
      <c r="I63" s="211" t="s">
        <v>2411</v>
      </c>
      <c r="J63" s="255" t="s">
        <v>2412</v>
      </c>
      <c r="K63" s="211" t="s">
        <v>2413</v>
      </c>
    </row>
    <row r="64" spans="1:11">
      <c r="A64" s="18"/>
      <c r="B64" s="18"/>
      <c r="D64" s="319"/>
      <c r="E64" s="322"/>
      <c r="F64" s="319"/>
      <c r="G64" s="329"/>
      <c r="H64" s="255" t="s">
        <v>2414</v>
      </c>
      <c r="I64" s="211" t="s">
        <v>2415</v>
      </c>
      <c r="J64" s="255" t="s">
        <v>2416</v>
      </c>
      <c r="K64" s="211" t="s">
        <v>2417</v>
      </c>
    </row>
    <row r="65" spans="1:11">
      <c r="A65" s="18"/>
      <c r="B65" s="18"/>
      <c r="D65" s="319"/>
      <c r="E65" s="322"/>
      <c r="F65" s="319"/>
      <c r="G65" s="329"/>
      <c r="H65" s="255" t="s">
        <v>2418</v>
      </c>
      <c r="I65" s="211" t="s">
        <v>2419</v>
      </c>
      <c r="J65" s="255" t="s">
        <v>2420</v>
      </c>
      <c r="K65" s="211" t="s">
        <v>2421</v>
      </c>
    </row>
    <row r="66" spans="1:11">
      <c r="A66" s="18"/>
      <c r="B66" s="18"/>
      <c r="D66" s="319"/>
      <c r="E66" s="322"/>
      <c r="F66" s="319"/>
      <c r="G66" s="329"/>
      <c r="H66" s="255" t="s">
        <v>2422</v>
      </c>
      <c r="I66" s="211" t="s">
        <v>2423</v>
      </c>
      <c r="J66" s="255" t="s">
        <v>2424</v>
      </c>
      <c r="K66" s="211" t="s">
        <v>2425</v>
      </c>
    </row>
    <row r="67" spans="1:11">
      <c r="A67" s="18"/>
      <c r="B67" s="18"/>
      <c r="D67" s="319"/>
      <c r="E67" s="322"/>
      <c r="F67" s="319"/>
      <c r="G67" s="329"/>
      <c r="H67" s="255" t="s">
        <v>2426</v>
      </c>
      <c r="I67" s="211" t="s">
        <v>2427</v>
      </c>
      <c r="J67" s="255" t="s">
        <v>2428</v>
      </c>
      <c r="K67" s="211" t="s">
        <v>2429</v>
      </c>
    </row>
    <row r="68" spans="1:11">
      <c r="A68" s="18"/>
      <c r="B68" s="18"/>
      <c r="D68" s="319"/>
      <c r="E68" s="322"/>
      <c r="F68" s="319"/>
      <c r="G68" s="329"/>
      <c r="H68" s="255" t="s">
        <v>2430</v>
      </c>
      <c r="I68" s="211" t="s">
        <v>2431</v>
      </c>
      <c r="J68" s="255" t="s">
        <v>2432</v>
      </c>
      <c r="K68" s="211" t="s">
        <v>2433</v>
      </c>
    </row>
    <row r="69" spans="1:11">
      <c r="A69" s="18"/>
      <c r="B69" s="18"/>
      <c r="D69" s="319"/>
      <c r="E69" s="322"/>
      <c r="F69" s="319"/>
      <c r="G69" s="329"/>
      <c r="H69" s="255" t="s">
        <v>2434</v>
      </c>
      <c r="I69" s="211" t="s">
        <v>2435</v>
      </c>
      <c r="J69" s="255" t="s">
        <v>2436</v>
      </c>
      <c r="K69" s="211" t="s">
        <v>2437</v>
      </c>
    </row>
    <row r="70" spans="1:11">
      <c r="A70" s="18"/>
      <c r="B70" s="18"/>
      <c r="D70" s="319"/>
      <c r="E70" s="322"/>
      <c r="F70" s="319"/>
      <c r="G70" s="329"/>
      <c r="H70" s="255" t="s">
        <v>2438</v>
      </c>
      <c r="I70" s="211" t="s">
        <v>2439</v>
      </c>
      <c r="J70" s="255" t="s">
        <v>2440</v>
      </c>
      <c r="K70" s="211" t="s">
        <v>2441</v>
      </c>
    </row>
    <row r="71" spans="1:11">
      <c r="A71" s="18"/>
      <c r="B71" s="18"/>
      <c r="D71" s="319"/>
      <c r="E71" s="322"/>
      <c r="F71" s="319"/>
      <c r="G71" s="329"/>
      <c r="H71" s="255" t="s">
        <v>2442</v>
      </c>
      <c r="I71" s="211" t="s">
        <v>2443</v>
      </c>
      <c r="J71" s="255" t="s">
        <v>2444</v>
      </c>
      <c r="K71" s="211" t="s">
        <v>2445</v>
      </c>
    </row>
    <row r="72" spans="1:11">
      <c r="A72" s="18"/>
      <c r="B72" s="18"/>
      <c r="D72" s="319"/>
      <c r="E72" s="322"/>
      <c r="F72" s="319"/>
      <c r="G72" s="329"/>
      <c r="H72" s="255" t="s">
        <v>2446</v>
      </c>
      <c r="I72" s="211" t="s">
        <v>2447</v>
      </c>
      <c r="J72" s="255" t="s">
        <v>2448</v>
      </c>
      <c r="K72" s="211" t="s">
        <v>2449</v>
      </c>
    </row>
    <row r="73" spans="1:11">
      <c r="A73" s="18"/>
      <c r="B73" s="18"/>
      <c r="D73" s="319"/>
      <c r="E73" s="322"/>
      <c r="F73" s="319"/>
      <c r="G73" s="329"/>
      <c r="H73" s="255" t="s">
        <v>2450</v>
      </c>
      <c r="I73" s="211" t="s">
        <v>2451</v>
      </c>
      <c r="J73" s="255" t="s">
        <v>2452</v>
      </c>
      <c r="K73" s="211" t="s">
        <v>2453</v>
      </c>
    </row>
    <row r="74" spans="1:11">
      <c r="A74" s="18"/>
      <c r="B74" s="18"/>
      <c r="D74" s="319"/>
      <c r="E74" s="322"/>
      <c r="F74" s="319"/>
      <c r="G74" s="329"/>
      <c r="H74" s="255" t="s">
        <v>2454</v>
      </c>
      <c r="I74" s="211" t="s">
        <v>2455</v>
      </c>
      <c r="J74" s="255" t="s">
        <v>2456</v>
      </c>
      <c r="K74" s="211" t="s">
        <v>2457</v>
      </c>
    </row>
    <row r="75" spans="1:11">
      <c r="A75" s="18"/>
      <c r="B75" s="18"/>
      <c r="D75" s="319"/>
      <c r="E75" s="322"/>
      <c r="F75" s="319"/>
      <c r="G75" s="329"/>
      <c r="H75" s="255" t="s">
        <v>2458</v>
      </c>
      <c r="I75" s="211" t="s">
        <v>2459</v>
      </c>
      <c r="J75" s="255" t="s">
        <v>2460</v>
      </c>
      <c r="K75" s="211" t="s">
        <v>2461</v>
      </c>
    </row>
    <row r="76" spans="1:11">
      <c r="A76" s="18"/>
      <c r="B76" s="18"/>
      <c r="D76" s="319"/>
      <c r="E76" s="322"/>
      <c r="F76" s="319"/>
      <c r="G76" s="329"/>
      <c r="H76" s="255" t="s">
        <v>2462</v>
      </c>
      <c r="I76" s="211" t="s">
        <v>2463</v>
      </c>
      <c r="J76" s="255" t="s">
        <v>2464</v>
      </c>
      <c r="K76" s="211" t="s">
        <v>2465</v>
      </c>
    </row>
    <row r="77" spans="1:11">
      <c r="A77" s="18"/>
      <c r="B77" s="18"/>
      <c r="D77" s="319"/>
      <c r="E77" s="322"/>
      <c r="F77" s="319"/>
      <c r="G77" s="329"/>
      <c r="H77" s="255" t="s">
        <v>2466</v>
      </c>
      <c r="I77" s="211" t="s">
        <v>2467</v>
      </c>
      <c r="J77" s="255" t="s">
        <v>2468</v>
      </c>
      <c r="K77" s="211" t="s">
        <v>2469</v>
      </c>
    </row>
    <row r="78" spans="1:11">
      <c r="A78" s="18"/>
      <c r="B78" s="18"/>
      <c r="D78" s="319"/>
      <c r="E78" s="322"/>
      <c r="F78" s="319"/>
      <c r="G78" s="329"/>
      <c r="H78" s="255" t="s">
        <v>2470</v>
      </c>
      <c r="I78" s="211" t="s">
        <v>2471</v>
      </c>
      <c r="J78" s="255" t="s">
        <v>2472</v>
      </c>
      <c r="K78" s="211" t="s">
        <v>2473</v>
      </c>
    </row>
    <row r="79" spans="1:11">
      <c r="A79" s="18"/>
      <c r="B79" s="18"/>
      <c r="D79" s="319"/>
      <c r="E79" s="322"/>
      <c r="F79" s="319"/>
      <c r="G79" s="329"/>
      <c r="H79" s="255" t="s">
        <v>2474</v>
      </c>
      <c r="I79" s="211" t="s">
        <v>2475</v>
      </c>
      <c r="J79" s="255" t="s">
        <v>2476</v>
      </c>
      <c r="K79" s="211" t="s">
        <v>2477</v>
      </c>
    </row>
    <row r="80" spans="1:11">
      <c r="A80" s="18"/>
      <c r="B80" s="18"/>
      <c r="D80" s="319"/>
      <c r="E80" s="322"/>
      <c r="F80" s="319"/>
      <c r="G80" s="329"/>
      <c r="H80" s="255" t="s">
        <v>2478</v>
      </c>
      <c r="I80" s="211" t="s">
        <v>2479</v>
      </c>
      <c r="J80" s="255" t="s">
        <v>2480</v>
      </c>
      <c r="K80" s="211" t="s">
        <v>2481</v>
      </c>
    </row>
    <row r="81" spans="1:11">
      <c r="A81" s="18"/>
      <c r="B81" s="18"/>
      <c r="D81" s="319"/>
      <c r="E81" s="322"/>
      <c r="F81" s="319"/>
      <c r="G81" s="329"/>
      <c r="H81" s="255" t="s">
        <v>2482</v>
      </c>
      <c r="I81" s="211" t="s">
        <v>2483</v>
      </c>
      <c r="J81" s="255" t="s">
        <v>2484</v>
      </c>
      <c r="K81" s="211" t="s">
        <v>2485</v>
      </c>
    </row>
    <row r="82" spans="1:11">
      <c r="A82" s="18"/>
      <c r="B82" s="18"/>
      <c r="D82" s="319"/>
      <c r="E82" s="322"/>
      <c r="F82" s="319"/>
      <c r="G82" s="329"/>
      <c r="H82" s="255" t="s">
        <v>2486</v>
      </c>
      <c r="I82" s="211" t="s">
        <v>2487</v>
      </c>
      <c r="J82" s="255" t="s">
        <v>2488</v>
      </c>
      <c r="K82" s="211" t="s">
        <v>2489</v>
      </c>
    </row>
    <row r="83" spans="1:11">
      <c r="A83" s="18"/>
      <c r="B83" s="18"/>
      <c r="D83" s="319"/>
      <c r="E83" s="322"/>
      <c r="F83" s="319"/>
      <c r="G83" s="329"/>
      <c r="H83" s="255" t="s">
        <v>2490</v>
      </c>
      <c r="I83" s="211" t="s">
        <v>2491</v>
      </c>
      <c r="J83" s="255" t="s">
        <v>2492</v>
      </c>
      <c r="K83" s="211" t="s">
        <v>2493</v>
      </c>
    </row>
    <row r="84" spans="1:11">
      <c r="A84" s="18"/>
      <c r="B84" s="18"/>
      <c r="D84" s="319"/>
      <c r="E84" s="322"/>
      <c r="F84" s="319"/>
      <c r="G84" s="329"/>
      <c r="H84" s="255" t="s">
        <v>2494</v>
      </c>
      <c r="I84" s="211" t="s">
        <v>2495</v>
      </c>
      <c r="J84" s="255" t="s">
        <v>2496</v>
      </c>
      <c r="K84" s="211" t="s">
        <v>2497</v>
      </c>
    </row>
    <row r="85" spans="1:11">
      <c r="A85" s="18"/>
      <c r="B85" s="18"/>
      <c r="D85" s="319"/>
      <c r="E85" s="322"/>
      <c r="F85" s="319"/>
      <c r="G85" s="329"/>
      <c r="H85" s="255" t="s">
        <v>2498</v>
      </c>
      <c r="I85" s="211" t="s">
        <v>2499</v>
      </c>
      <c r="J85" s="255" t="s">
        <v>2500</v>
      </c>
      <c r="K85" s="211" t="s">
        <v>2501</v>
      </c>
    </row>
    <row r="86" spans="1:11">
      <c r="A86" s="18"/>
      <c r="B86" s="18"/>
      <c r="D86" s="319"/>
      <c r="E86" s="322"/>
      <c r="F86" s="319"/>
      <c r="G86" s="329"/>
      <c r="H86" s="255" t="s">
        <v>2502</v>
      </c>
      <c r="I86" s="211" t="s">
        <v>2503</v>
      </c>
      <c r="J86" s="255" t="s">
        <v>2504</v>
      </c>
      <c r="K86" s="211" t="s">
        <v>2505</v>
      </c>
    </row>
    <row r="87" spans="1:11">
      <c r="A87" s="18"/>
      <c r="B87" s="18"/>
      <c r="D87" s="319"/>
      <c r="E87" s="322"/>
      <c r="F87" s="319"/>
      <c r="G87" s="329"/>
      <c r="H87" s="255" t="s">
        <v>2506</v>
      </c>
      <c r="I87" s="211" t="s">
        <v>2507</v>
      </c>
      <c r="J87" s="255" t="s">
        <v>2508</v>
      </c>
      <c r="K87" s="211" t="s">
        <v>2509</v>
      </c>
    </row>
    <row r="88" spans="1:11">
      <c r="A88" s="18"/>
      <c r="B88" s="18"/>
      <c r="D88" s="319"/>
      <c r="E88" s="322"/>
      <c r="F88" s="319"/>
      <c r="G88" s="329"/>
      <c r="H88" s="255" t="s">
        <v>2510</v>
      </c>
      <c r="I88" s="211" t="s">
        <v>2511</v>
      </c>
      <c r="J88" s="255" t="s">
        <v>2512</v>
      </c>
      <c r="K88" s="211" t="s">
        <v>2513</v>
      </c>
    </row>
    <row r="89" spans="1:11">
      <c r="A89" s="18"/>
      <c r="B89" s="18"/>
      <c r="D89" s="319"/>
      <c r="E89" s="322"/>
      <c r="F89" s="319"/>
      <c r="G89" s="329"/>
      <c r="H89" s="255" t="s">
        <v>2514</v>
      </c>
      <c r="I89" s="211" t="s">
        <v>2515</v>
      </c>
      <c r="J89" s="255" t="s">
        <v>2516</v>
      </c>
      <c r="K89" s="211" t="s">
        <v>2517</v>
      </c>
    </row>
    <row r="90" spans="1:11">
      <c r="A90" s="18"/>
      <c r="B90" s="18"/>
      <c r="D90" s="319"/>
      <c r="E90" s="322"/>
      <c r="F90" s="319"/>
      <c r="G90" s="329"/>
      <c r="H90" s="255" t="s">
        <v>2518</v>
      </c>
      <c r="I90" s="211" t="s">
        <v>2519</v>
      </c>
      <c r="J90" s="255" t="s">
        <v>2520</v>
      </c>
      <c r="K90" s="211" t="s">
        <v>2521</v>
      </c>
    </row>
    <row r="91" spans="1:11">
      <c r="A91" s="18"/>
      <c r="B91" s="18"/>
      <c r="D91" s="319"/>
      <c r="E91" s="322"/>
      <c r="F91" s="319"/>
      <c r="G91" s="329"/>
      <c r="H91" s="255" t="s">
        <v>2522</v>
      </c>
      <c r="I91" s="211" t="s">
        <v>2523</v>
      </c>
      <c r="J91" s="255" t="s">
        <v>2524</v>
      </c>
      <c r="K91" s="211" t="s">
        <v>2525</v>
      </c>
    </row>
    <row r="92" spans="1:11">
      <c r="A92" s="18"/>
      <c r="B92" s="18"/>
      <c r="D92" s="319"/>
      <c r="E92" s="322"/>
      <c r="F92" s="319"/>
      <c r="G92" s="329"/>
      <c r="H92" s="255" t="s">
        <v>2526</v>
      </c>
      <c r="I92" s="211" t="s">
        <v>2527</v>
      </c>
      <c r="J92" s="255" t="s">
        <v>2528</v>
      </c>
      <c r="K92" s="211" t="s">
        <v>2529</v>
      </c>
    </row>
    <row r="93" spans="1:11">
      <c r="A93" s="18"/>
      <c r="B93" s="18"/>
      <c r="D93" s="319"/>
      <c r="E93" s="235"/>
      <c r="F93" s="18"/>
      <c r="G93" s="24"/>
      <c r="H93" s="235"/>
      <c r="J93" s="235"/>
    </row>
    <row r="94" spans="1:11" s="36" customFormat="1" ht="21" customHeight="1">
      <c r="A94" s="35"/>
      <c r="B94" s="35"/>
      <c r="D94" s="319"/>
      <c r="E94" s="321" t="s">
        <v>2530</v>
      </c>
      <c r="F94" s="306" t="s">
        <v>460</v>
      </c>
      <c r="G94" s="324">
        <v>0.75</v>
      </c>
      <c r="H94" s="232" t="s">
        <v>2531</v>
      </c>
      <c r="I94" s="227" t="s">
        <v>2532</v>
      </c>
      <c r="J94" s="232" t="s">
        <v>2533</v>
      </c>
      <c r="K94" s="227" t="s">
        <v>2534</v>
      </c>
    </row>
    <row r="95" spans="1:11" s="36" customFormat="1" ht="16.5" customHeight="1">
      <c r="A95" s="35"/>
      <c r="B95" s="35"/>
      <c r="D95" s="319"/>
      <c r="E95" s="321"/>
      <c r="F95" s="306"/>
      <c r="G95" s="324"/>
      <c r="H95" s="254" t="s">
        <v>2535</v>
      </c>
      <c r="I95" s="228" t="s">
        <v>2536</v>
      </c>
      <c r="J95" s="254" t="s">
        <v>2537</v>
      </c>
      <c r="K95" s="228" t="s">
        <v>2538</v>
      </c>
    </row>
    <row r="96" spans="1:11" s="36" customFormat="1" ht="15.75" customHeight="1">
      <c r="A96" s="35"/>
      <c r="B96" s="35"/>
      <c r="D96" s="319"/>
      <c r="E96" s="321"/>
      <c r="F96" s="306"/>
      <c r="G96" s="324"/>
      <c r="H96" s="254" t="s">
        <v>2539</v>
      </c>
      <c r="I96" s="228" t="s">
        <v>2540</v>
      </c>
      <c r="J96" s="254" t="s">
        <v>2541</v>
      </c>
      <c r="K96" s="228" t="s">
        <v>2542</v>
      </c>
    </row>
    <row r="97" spans="1:11">
      <c r="A97" s="18"/>
      <c r="B97" s="18"/>
      <c r="D97" s="319"/>
      <c r="E97" s="321"/>
      <c r="F97" s="306"/>
      <c r="G97" s="324"/>
      <c r="H97" s="254" t="s">
        <v>2543</v>
      </c>
      <c r="I97" s="230" t="s">
        <v>2544</v>
      </c>
      <c r="J97" s="254" t="s">
        <v>2545</v>
      </c>
      <c r="K97" s="230" t="s">
        <v>2546</v>
      </c>
    </row>
    <row r="98" spans="1:11">
      <c r="A98" s="18"/>
      <c r="B98" s="18"/>
      <c r="D98" s="319"/>
      <c r="E98" s="321"/>
      <c r="F98" s="306"/>
      <c r="G98" s="324"/>
      <c r="H98" s="254" t="s">
        <v>2547</v>
      </c>
      <c r="I98" s="230" t="s">
        <v>2548</v>
      </c>
      <c r="J98" s="254" t="s">
        <v>2549</v>
      </c>
      <c r="K98" s="230" t="s">
        <v>2550</v>
      </c>
    </row>
    <row r="99" spans="1:11">
      <c r="A99" s="18"/>
      <c r="B99" s="18"/>
      <c r="D99" s="319"/>
      <c r="E99" s="235"/>
      <c r="F99" s="18"/>
      <c r="G99" s="43"/>
      <c r="H99" s="235"/>
      <c r="J99" s="235"/>
    </row>
    <row r="100" spans="1:11" s="36" customFormat="1" ht="18.75" customHeight="1">
      <c r="A100" s="35"/>
      <c r="B100" s="35"/>
      <c r="D100" s="319"/>
      <c r="E100" s="321" t="s">
        <v>2551</v>
      </c>
      <c r="F100" s="306" t="s">
        <v>461</v>
      </c>
      <c r="G100" s="325" t="s">
        <v>462</v>
      </c>
      <c r="H100" s="254" t="s">
        <v>2552</v>
      </c>
      <c r="I100" s="222" t="s">
        <v>2553</v>
      </c>
      <c r="J100" s="254" t="s">
        <v>2554</v>
      </c>
      <c r="K100" s="222" t="s">
        <v>2555</v>
      </c>
    </row>
    <row r="101" spans="1:11" s="36" customFormat="1">
      <c r="A101" s="35"/>
      <c r="B101" s="35"/>
      <c r="D101" s="319"/>
      <c r="E101" s="321"/>
      <c r="F101" s="306"/>
      <c r="G101" s="325"/>
      <c r="H101" s="254" t="s">
        <v>2556</v>
      </c>
      <c r="I101" s="222" t="s">
        <v>2557</v>
      </c>
      <c r="J101" s="254" t="s">
        <v>2558</v>
      </c>
      <c r="K101" s="222" t="s">
        <v>2559</v>
      </c>
    </row>
    <row r="102" spans="1:11" s="36" customFormat="1" ht="30">
      <c r="A102" s="35"/>
      <c r="B102" s="35"/>
      <c r="D102" s="319"/>
      <c r="E102" s="321"/>
      <c r="F102" s="306"/>
      <c r="G102" s="325"/>
      <c r="H102" s="254" t="s">
        <v>2560</v>
      </c>
      <c r="I102" s="222" t="s">
        <v>2561</v>
      </c>
      <c r="J102" s="254" t="s">
        <v>2562</v>
      </c>
      <c r="K102" s="222" t="s">
        <v>2563</v>
      </c>
    </row>
    <row r="103" spans="1:11" s="36" customFormat="1">
      <c r="A103" s="35"/>
      <c r="B103" s="35"/>
      <c r="D103" s="319"/>
      <c r="E103" s="321"/>
      <c r="F103" s="306"/>
      <c r="G103" s="325"/>
      <c r="H103" s="254" t="s">
        <v>2564</v>
      </c>
      <c r="I103" s="222" t="s">
        <v>2565</v>
      </c>
      <c r="J103" s="254" t="s">
        <v>2566</v>
      </c>
      <c r="K103" s="222" t="s">
        <v>2567</v>
      </c>
    </row>
    <row r="104" spans="1:11" s="36" customFormat="1" ht="13.5" customHeight="1">
      <c r="A104" s="35"/>
      <c r="B104" s="35"/>
      <c r="D104" s="319"/>
      <c r="E104" s="243"/>
      <c r="F104" s="35"/>
      <c r="H104" s="236"/>
      <c r="I104" s="38"/>
      <c r="J104" s="236"/>
      <c r="K104" s="38"/>
    </row>
    <row r="105" spans="1:11">
      <c r="A105" s="18"/>
      <c r="B105" s="18"/>
      <c r="D105" s="319"/>
      <c r="E105" s="235"/>
      <c r="F105" s="18"/>
      <c r="H105" s="235"/>
      <c r="J105" s="235"/>
    </row>
    <row r="106" spans="1:11" ht="18" customHeight="1">
      <c r="A106" s="18"/>
      <c r="B106" s="18"/>
      <c r="D106" s="319"/>
      <c r="E106" s="321" t="s">
        <v>2568</v>
      </c>
      <c r="F106" s="306" t="s">
        <v>464</v>
      </c>
      <c r="G106" s="282" t="s">
        <v>465</v>
      </c>
      <c r="H106" s="254" t="s">
        <v>2569</v>
      </c>
      <c r="I106" s="211" t="s">
        <v>2570</v>
      </c>
      <c r="J106" s="254" t="s">
        <v>2571</v>
      </c>
      <c r="K106" s="211" t="s">
        <v>2572</v>
      </c>
    </row>
    <row r="107" spans="1:11">
      <c r="A107" s="18"/>
      <c r="B107" s="18"/>
      <c r="D107" s="319"/>
      <c r="E107" s="321"/>
      <c r="F107" s="306"/>
      <c r="G107" s="282"/>
      <c r="H107" s="254" t="s">
        <v>2573</v>
      </c>
      <c r="I107" s="211" t="s">
        <v>2574</v>
      </c>
      <c r="J107" s="254" t="s">
        <v>2575</v>
      </c>
      <c r="K107" s="211" t="s">
        <v>2576</v>
      </c>
    </row>
    <row r="108" spans="1:11">
      <c r="A108" s="18"/>
      <c r="B108" s="18"/>
      <c r="D108" s="319"/>
      <c r="E108" s="321"/>
      <c r="F108" s="306"/>
      <c r="G108" s="282"/>
      <c r="H108" s="254" t="s">
        <v>2577</v>
      </c>
      <c r="I108" s="211" t="s">
        <v>2578</v>
      </c>
      <c r="J108" s="254" t="s">
        <v>2579</v>
      </c>
      <c r="K108" s="211" t="s">
        <v>2580</v>
      </c>
    </row>
    <row r="109" spans="1:11">
      <c r="A109" s="18"/>
      <c r="B109" s="18"/>
      <c r="D109" s="319"/>
      <c r="E109" s="321"/>
      <c r="F109" s="306"/>
      <c r="G109" s="282"/>
      <c r="H109" s="254" t="s">
        <v>2581</v>
      </c>
      <c r="I109" s="222" t="s">
        <v>2557</v>
      </c>
      <c r="J109" s="254" t="s">
        <v>2582</v>
      </c>
      <c r="K109" s="222" t="s">
        <v>2559</v>
      </c>
    </row>
    <row r="110" spans="1:11">
      <c r="A110" s="18"/>
      <c r="B110" s="18"/>
      <c r="D110" s="319"/>
      <c r="E110" s="321"/>
      <c r="F110" s="306"/>
      <c r="G110" s="282"/>
      <c r="H110" s="254" t="s">
        <v>2583</v>
      </c>
      <c r="I110" s="222" t="s">
        <v>2565</v>
      </c>
      <c r="J110" s="254" t="s">
        <v>2584</v>
      </c>
      <c r="K110" s="222" t="s">
        <v>2567</v>
      </c>
    </row>
    <row r="111" spans="1:11">
      <c r="A111" s="18"/>
      <c r="B111" s="18"/>
      <c r="D111" s="319"/>
      <c r="E111" s="321"/>
      <c r="F111" s="306"/>
      <c r="G111" s="282"/>
      <c r="H111" s="254" t="s">
        <v>2585</v>
      </c>
      <c r="I111" s="211" t="s">
        <v>2586</v>
      </c>
      <c r="J111" s="254" t="s">
        <v>2587</v>
      </c>
      <c r="K111" s="211" t="s">
        <v>2588</v>
      </c>
    </row>
    <row r="112" spans="1:11">
      <c r="A112" s="18"/>
      <c r="B112" s="18"/>
      <c r="D112" s="319"/>
      <c r="E112" s="235"/>
      <c r="F112" s="18"/>
      <c r="H112" s="235"/>
      <c r="J112" s="235"/>
    </row>
    <row r="113" spans="1:11" ht="16.5" customHeight="1">
      <c r="A113" s="18"/>
      <c r="B113" s="18"/>
      <c r="D113" s="319"/>
      <c r="E113" s="321" t="s">
        <v>2589</v>
      </c>
      <c r="F113" s="306" t="s">
        <v>467</v>
      </c>
      <c r="G113" s="325" t="s">
        <v>468</v>
      </c>
      <c r="H113" s="255" t="s">
        <v>2590</v>
      </c>
      <c r="I113" s="66" t="s">
        <v>2591</v>
      </c>
      <c r="J113" s="255" t="s">
        <v>2592</v>
      </c>
      <c r="K113" s="66" t="s">
        <v>2593</v>
      </c>
    </row>
    <row r="114" spans="1:11">
      <c r="A114" s="18"/>
      <c r="B114" s="18"/>
      <c r="D114" s="319"/>
      <c r="E114" s="321"/>
      <c r="F114" s="306"/>
      <c r="G114" s="325"/>
      <c r="H114" s="255" t="s">
        <v>2594</v>
      </c>
      <c r="I114" s="66" t="s">
        <v>2595</v>
      </c>
      <c r="J114" s="255" t="s">
        <v>2596</v>
      </c>
      <c r="K114" s="66" t="s">
        <v>2597</v>
      </c>
    </row>
    <row r="115" spans="1:11">
      <c r="A115" s="18"/>
      <c r="B115" s="18"/>
      <c r="D115" s="319"/>
      <c r="E115" s="321"/>
      <c r="F115" s="306"/>
      <c r="G115" s="325"/>
      <c r="H115" s="255" t="s">
        <v>2598</v>
      </c>
      <c r="I115" s="66" t="s">
        <v>2599</v>
      </c>
      <c r="J115" s="255" t="s">
        <v>2600</v>
      </c>
      <c r="K115" s="66" t="s">
        <v>2601</v>
      </c>
    </row>
    <row r="116" spans="1:11">
      <c r="A116" s="18"/>
      <c r="B116" s="18"/>
      <c r="D116" s="319"/>
      <c r="E116" s="321"/>
      <c r="F116" s="306"/>
      <c r="G116" s="325"/>
      <c r="H116" s="255" t="s">
        <v>2602</v>
      </c>
      <c r="I116" s="66" t="s">
        <v>2603</v>
      </c>
      <c r="J116" s="255" t="s">
        <v>2604</v>
      </c>
      <c r="K116" s="66" t="s">
        <v>2605</v>
      </c>
    </row>
    <row r="117" spans="1:11">
      <c r="A117" s="18"/>
      <c r="B117" s="18"/>
      <c r="D117" s="319"/>
      <c r="E117" s="321"/>
      <c r="F117" s="306"/>
      <c r="G117" s="325"/>
      <c r="H117" s="255" t="s">
        <v>2606</v>
      </c>
      <c r="I117" s="66" t="s">
        <v>2607</v>
      </c>
      <c r="J117" s="255" t="s">
        <v>2608</v>
      </c>
      <c r="K117" s="66" t="s">
        <v>2609</v>
      </c>
    </row>
    <row r="118" spans="1:11">
      <c r="A118" s="18"/>
      <c r="B118" s="18"/>
      <c r="D118" s="18"/>
      <c r="E118" s="235"/>
      <c r="F118" s="18"/>
      <c r="H118" s="235"/>
      <c r="J118" s="235"/>
    </row>
    <row r="119" spans="1:11" ht="14.25" customHeight="1">
      <c r="A119" s="18"/>
      <c r="B119" s="18"/>
      <c r="D119" s="306" t="s">
        <v>469</v>
      </c>
      <c r="E119" s="270" t="s">
        <v>2610</v>
      </c>
      <c r="F119" s="306" t="s">
        <v>471</v>
      </c>
      <c r="G119" s="325" t="s">
        <v>472</v>
      </c>
      <c r="H119" s="232" t="s">
        <v>2611</v>
      </c>
      <c r="I119" s="44" t="s">
        <v>2612</v>
      </c>
      <c r="J119" s="255" t="s">
        <v>2613</v>
      </c>
      <c r="K119" s="44" t="s">
        <v>2614</v>
      </c>
    </row>
    <row r="120" spans="1:11">
      <c r="A120" s="18"/>
      <c r="B120" s="18"/>
      <c r="D120" s="306"/>
      <c r="E120" s="270"/>
      <c r="F120" s="306"/>
      <c r="G120" s="325"/>
      <c r="H120" s="232" t="s">
        <v>2615</v>
      </c>
      <c r="I120" s="44" t="s">
        <v>2616</v>
      </c>
      <c r="J120" s="255" t="s">
        <v>2617</v>
      </c>
      <c r="K120" s="44" t="s">
        <v>2618</v>
      </c>
    </row>
    <row r="121" spans="1:11" ht="30">
      <c r="A121" s="18"/>
      <c r="B121" s="18"/>
      <c r="D121" s="306"/>
      <c r="E121" s="270"/>
      <c r="F121" s="306"/>
      <c r="G121" s="325"/>
      <c r="H121" s="232" t="s">
        <v>2619</v>
      </c>
      <c r="I121" s="231" t="s">
        <v>2620</v>
      </c>
      <c r="J121" s="255" t="s">
        <v>2621</v>
      </c>
      <c r="K121" s="211" t="s">
        <v>2622</v>
      </c>
    </row>
    <row r="122" spans="1:11">
      <c r="A122" s="18"/>
      <c r="B122" s="18"/>
      <c r="D122" s="306"/>
      <c r="E122" s="270"/>
      <c r="F122" s="306"/>
      <c r="G122" s="325"/>
      <c r="H122" s="232" t="s">
        <v>2623</v>
      </c>
      <c r="I122" s="211" t="s">
        <v>2624</v>
      </c>
      <c r="J122" s="255" t="s">
        <v>2625</v>
      </c>
      <c r="K122" s="211" t="s">
        <v>2626</v>
      </c>
    </row>
    <row r="123" spans="1:11">
      <c r="A123" s="18"/>
      <c r="B123" s="18"/>
      <c r="D123" s="306"/>
      <c r="E123" s="270"/>
      <c r="F123" s="306"/>
      <c r="G123" s="325"/>
      <c r="H123" s="232" t="s">
        <v>2627</v>
      </c>
      <c r="I123" s="211" t="s">
        <v>2628</v>
      </c>
      <c r="J123" s="255" t="s">
        <v>2629</v>
      </c>
      <c r="K123" s="211" t="s">
        <v>2630</v>
      </c>
    </row>
    <row r="124" spans="1:11">
      <c r="A124" s="18"/>
      <c r="B124" s="18"/>
      <c r="D124" s="306"/>
      <c r="E124" s="270"/>
      <c r="F124" s="306"/>
      <c r="G124" s="325"/>
      <c r="H124" s="232" t="s">
        <v>2631</v>
      </c>
      <c r="I124" s="211" t="s">
        <v>2632</v>
      </c>
      <c r="J124" s="255" t="s">
        <v>2633</v>
      </c>
      <c r="K124" s="211" t="s">
        <v>2634</v>
      </c>
    </row>
    <row r="125" spans="1:11">
      <c r="A125" s="18"/>
      <c r="B125" s="18"/>
      <c r="D125" s="306"/>
      <c r="E125" s="270"/>
      <c r="F125" s="306"/>
      <c r="G125" s="325"/>
      <c r="H125" s="232" t="s">
        <v>2635</v>
      </c>
      <c r="I125" s="211" t="s">
        <v>2636</v>
      </c>
      <c r="J125" s="255" t="s">
        <v>2637</v>
      </c>
      <c r="K125" s="211" t="s">
        <v>2638</v>
      </c>
    </row>
    <row r="126" spans="1:11">
      <c r="A126" s="18"/>
      <c r="B126" s="18"/>
      <c r="D126" s="306"/>
      <c r="E126" s="270"/>
      <c r="F126" s="306"/>
      <c r="G126" s="325"/>
      <c r="H126" s="232" t="s">
        <v>2639</v>
      </c>
      <c r="I126" s="211" t="s">
        <v>2640</v>
      </c>
      <c r="J126" s="255" t="s">
        <v>2641</v>
      </c>
      <c r="K126" s="211" t="s">
        <v>2642</v>
      </c>
    </row>
    <row r="127" spans="1:11">
      <c r="A127" s="18"/>
      <c r="B127" s="18"/>
      <c r="D127" s="306"/>
      <c r="E127" s="270"/>
      <c r="F127" s="306"/>
      <c r="G127" s="325"/>
      <c r="H127" s="232" t="s">
        <v>2643</v>
      </c>
      <c r="I127" s="211" t="s">
        <v>2644</v>
      </c>
      <c r="J127" s="255" t="s">
        <v>2645</v>
      </c>
      <c r="K127" s="211" t="s">
        <v>2646</v>
      </c>
    </row>
    <row r="128" spans="1:11">
      <c r="A128" s="18"/>
      <c r="B128" s="18"/>
      <c r="D128" s="306"/>
      <c r="E128" s="270"/>
      <c r="F128" s="306"/>
      <c r="G128" s="325"/>
      <c r="H128" s="232" t="s">
        <v>2647</v>
      </c>
      <c r="I128" s="211" t="s">
        <v>2648</v>
      </c>
      <c r="J128" s="255" t="s">
        <v>2649</v>
      </c>
      <c r="K128" s="211" t="s">
        <v>2650</v>
      </c>
    </row>
    <row r="129" spans="1:11">
      <c r="A129" s="18"/>
      <c r="B129" s="18"/>
      <c r="D129" s="306"/>
      <c r="E129" s="270"/>
      <c r="F129" s="306"/>
      <c r="G129" s="325"/>
      <c r="H129" s="232" t="s">
        <v>2651</v>
      </c>
      <c r="I129" s="211" t="s">
        <v>2652</v>
      </c>
      <c r="J129" s="255" t="s">
        <v>2653</v>
      </c>
      <c r="K129" s="211" t="s">
        <v>2654</v>
      </c>
    </row>
    <row r="130" spans="1:11">
      <c r="A130" s="18"/>
      <c r="B130" s="18"/>
      <c r="D130" s="306"/>
      <c r="E130" s="270"/>
      <c r="F130" s="306"/>
      <c r="G130" s="325"/>
      <c r="H130" s="232" t="s">
        <v>2655</v>
      </c>
      <c r="I130" s="211" t="s">
        <v>1152</v>
      </c>
      <c r="J130" s="255" t="s">
        <v>2656</v>
      </c>
      <c r="K130" s="211" t="s">
        <v>2657</v>
      </c>
    </row>
    <row r="131" spans="1:11" ht="30" customHeight="1">
      <c r="A131" s="18"/>
      <c r="B131" s="18"/>
      <c r="D131" s="306"/>
      <c r="E131" s="270"/>
      <c r="F131" s="306"/>
      <c r="G131" s="325"/>
      <c r="H131" s="232" t="s">
        <v>2658</v>
      </c>
      <c r="I131" s="211" t="s">
        <v>1156</v>
      </c>
      <c r="J131" s="255" t="s">
        <v>2659</v>
      </c>
      <c r="K131" s="231" t="s">
        <v>2660</v>
      </c>
    </row>
    <row r="132" spans="1:11">
      <c r="A132" s="18"/>
      <c r="B132" s="18"/>
      <c r="D132" s="306"/>
      <c r="E132" s="270"/>
      <c r="F132" s="306"/>
      <c r="G132" s="325"/>
      <c r="H132" s="232" t="s">
        <v>2661</v>
      </c>
      <c r="I132" s="211" t="s">
        <v>2662</v>
      </c>
      <c r="J132" s="232"/>
      <c r="K132" s="211" t="s">
        <v>2663</v>
      </c>
    </row>
    <row r="133" spans="1:11">
      <c r="A133" s="18"/>
      <c r="B133" s="18"/>
      <c r="D133" s="18"/>
      <c r="E133" s="235"/>
      <c r="F133" s="18"/>
      <c r="H133" s="235"/>
      <c r="J133" s="235"/>
    </row>
    <row r="134" spans="1:11" s="36" customFormat="1" ht="31.5" customHeight="1">
      <c r="A134" s="35"/>
      <c r="B134" s="35"/>
      <c r="D134" s="306" t="s">
        <v>473</v>
      </c>
      <c r="E134" s="320" t="s">
        <v>2664</v>
      </c>
      <c r="F134" s="306" t="s">
        <v>475</v>
      </c>
      <c r="G134" s="324">
        <v>0.85</v>
      </c>
      <c r="H134" s="232" t="s">
        <v>2665</v>
      </c>
      <c r="I134" s="65" t="s">
        <v>2666</v>
      </c>
      <c r="J134" s="232" t="s">
        <v>2667</v>
      </c>
      <c r="K134" s="65" t="s">
        <v>2668</v>
      </c>
    </row>
    <row r="135" spans="1:11">
      <c r="A135" s="18"/>
      <c r="B135" s="18"/>
      <c r="D135" s="306"/>
      <c r="E135" s="320"/>
      <c r="F135" s="306"/>
      <c r="G135" s="324"/>
      <c r="H135" s="232" t="s">
        <v>2669</v>
      </c>
      <c r="I135" s="221" t="s">
        <v>2670</v>
      </c>
      <c r="J135" s="232" t="s">
        <v>2671</v>
      </c>
      <c r="K135" s="221" t="s">
        <v>2672</v>
      </c>
    </row>
    <row r="136" spans="1:11">
      <c r="A136" s="18"/>
      <c r="B136" s="18"/>
      <c r="D136" s="306"/>
      <c r="E136" s="320"/>
      <c r="F136" s="306"/>
      <c r="G136" s="324"/>
      <c r="H136" s="232" t="s">
        <v>2673</v>
      </c>
      <c r="I136" s="221" t="s">
        <v>2674</v>
      </c>
      <c r="J136" s="232" t="s">
        <v>2675</v>
      </c>
      <c r="K136" s="221" t="s">
        <v>2676</v>
      </c>
    </row>
    <row r="137" spans="1:11">
      <c r="A137" s="18"/>
      <c r="B137" s="18"/>
      <c r="D137" s="306"/>
      <c r="E137" s="320"/>
      <c r="F137" s="306"/>
      <c r="G137" s="324"/>
      <c r="H137" s="232" t="s">
        <v>2677</v>
      </c>
      <c r="I137" s="221" t="s">
        <v>2678</v>
      </c>
      <c r="J137" s="232" t="s">
        <v>2679</v>
      </c>
      <c r="K137" s="221" t="s">
        <v>2680</v>
      </c>
    </row>
    <row r="138" spans="1:11">
      <c r="A138" s="18"/>
      <c r="B138" s="18"/>
      <c r="D138" s="306"/>
      <c r="E138" s="136"/>
      <c r="F138" s="18"/>
      <c r="G138" s="24"/>
      <c r="H138" s="235"/>
      <c r="I138" s="25"/>
      <c r="J138" s="235"/>
    </row>
    <row r="139" spans="1:11" s="36" customFormat="1" ht="33.75" customHeight="1">
      <c r="A139" s="35"/>
      <c r="B139" s="35"/>
      <c r="D139" s="306"/>
      <c r="E139" s="320" t="s">
        <v>2681</v>
      </c>
      <c r="F139" s="306" t="s">
        <v>478</v>
      </c>
      <c r="G139" s="324">
        <v>0.85</v>
      </c>
      <c r="H139" s="232" t="s">
        <v>2682</v>
      </c>
      <c r="I139" s="65" t="s">
        <v>2683</v>
      </c>
      <c r="J139" s="232" t="s">
        <v>2684</v>
      </c>
      <c r="K139" s="65" t="s">
        <v>2685</v>
      </c>
    </row>
    <row r="140" spans="1:11" ht="15.75" customHeight="1">
      <c r="A140" s="18"/>
      <c r="B140" s="18"/>
      <c r="D140" s="306"/>
      <c r="E140" s="320"/>
      <c r="F140" s="306"/>
      <c r="G140" s="324"/>
      <c r="H140" s="255" t="s">
        <v>2686</v>
      </c>
      <c r="I140" s="65" t="s">
        <v>2687</v>
      </c>
      <c r="J140" s="255" t="s">
        <v>2688</v>
      </c>
      <c r="K140" s="65" t="s">
        <v>2689</v>
      </c>
    </row>
    <row r="141" spans="1:11">
      <c r="A141" s="18"/>
      <c r="B141" s="18"/>
      <c r="D141" s="306"/>
      <c r="E141" s="136"/>
      <c r="F141" s="18"/>
      <c r="G141" s="43"/>
      <c r="H141" s="167"/>
      <c r="I141" s="18"/>
      <c r="J141" s="167"/>
    </row>
    <row r="142" spans="1:11" s="36" customFormat="1" ht="15.75" customHeight="1">
      <c r="A142" s="35"/>
      <c r="B142" s="35"/>
      <c r="D142" s="306"/>
      <c r="E142" s="320" t="s">
        <v>2690</v>
      </c>
      <c r="F142" s="306" t="s">
        <v>480</v>
      </c>
      <c r="G142" s="324">
        <v>0.8</v>
      </c>
      <c r="H142" s="255" t="s">
        <v>2691</v>
      </c>
      <c r="I142" s="181" t="s">
        <v>2692</v>
      </c>
      <c r="J142" s="255" t="s">
        <v>2693</v>
      </c>
      <c r="K142" s="181" t="s">
        <v>2694</v>
      </c>
    </row>
    <row r="143" spans="1:11">
      <c r="A143" s="18"/>
      <c r="B143" s="18"/>
      <c r="D143" s="306"/>
      <c r="E143" s="320"/>
      <c r="F143" s="306"/>
      <c r="G143" s="324"/>
      <c r="H143" s="255" t="s">
        <v>2695</v>
      </c>
      <c r="I143" s="127" t="s">
        <v>2696</v>
      </c>
      <c r="J143" s="255" t="s">
        <v>2697</v>
      </c>
      <c r="K143" s="127" t="s">
        <v>2698</v>
      </c>
    </row>
    <row r="144" spans="1:11">
      <c r="A144" s="18"/>
      <c r="B144" s="18"/>
      <c r="D144" s="306"/>
      <c r="E144" s="320"/>
      <c r="F144" s="306"/>
      <c r="G144" s="324"/>
      <c r="H144" s="255" t="s">
        <v>2699</v>
      </c>
      <c r="I144" s="66" t="s">
        <v>2700</v>
      </c>
      <c r="J144" s="255" t="s">
        <v>2701</v>
      </c>
      <c r="K144" s="66" t="s">
        <v>2702</v>
      </c>
    </row>
    <row r="145" spans="1:94">
      <c r="A145" s="18"/>
      <c r="B145" s="18"/>
      <c r="D145" s="306"/>
      <c r="E145" s="136"/>
      <c r="F145" s="18"/>
      <c r="G145" s="244"/>
      <c r="H145" s="235"/>
      <c r="J145" s="235"/>
    </row>
    <row r="146" spans="1:94" ht="16.5" customHeight="1">
      <c r="A146" s="18"/>
      <c r="B146" s="18"/>
      <c r="D146" s="306"/>
      <c r="E146" s="320" t="s">
        <v>2703</v>
      </c>
      <c r="F146" s="306" t="s">
        <v>483</v>
      </c>
      <c r="G146" s="324">
        <v>0.8</v>
      </c>
      <c r="H146" s="255" t="s">
        <v>2704</v>
      </c>
      <c r="I146" s="66" t="s">
        <v>2705</v>
      </c>
      <c r="J146" s="255" t="s">
        <v>2706</v>
      </c>
      <c r="K146" s="66" t="s">
        <v>2707</v>
      </c>
    </row>
    <row r="147" spans="1:94">
      <c r="A147" s="18"/>
      <c r="B147" s="18"/>
      <c r="D147" s="306"/>
      <c r="E147" s="320"/>
      <c r="F147" s="306"/>
      <c r="G147" s="324"/>
      <c r="H147" s="255" t="s">
        <v>2708</v>
      </c>
      <c r="I147" s="127" t="s">
        <v>2709</v>
      </c>
      <c r="J147" s="255" t="s">
        <v>2710</v>
      </c>
      <c r="K147" s="127" t="s">
        <v>2711</v>
      </c>
      <c r="L147" s="19"/>
      <c r="M147" s="19"/>
      <c r="N147" s="19"/>
      <c r="O147" s="19"/>
      <c r="P147" s="19"/>
      <c r="Q147" s="20"/>
      <c r="R147" s="19"/>
      <c r="S147" s="19"/>
      <c r="T147" s="19"/>
      <c r="U147" s="19"/>
      <c r="V147" s="19"/>
      <c r="W147" s="19"/>
      <c r="X147" s="19"/>
      <c r="Y147" s="19"/>
      <c r="Z147" s="19"/>
      <c r="AA147" s="21"/>
      <c r="AB147" s="22"/>
      <c r="AC147" s="19"/>
      <c r="AE147" s="19"/>
      <c r="AG147" s="19"/>
      <c r="AI147" s="19"/>
      <c r="AK147" s="23"/>
      <c r="AL147" s="23"/>
      <c r="AN147" s="19"/>
      <c r="AP147" s="23"/>
      <c r="AR147" s="23"/>
      <c r="AS147" s="19"/>
      <c r="AU147" s="19"/>
      <c r="AW147" s="19"/>
      <c r="AY147" s="19"/>
      <c r="BD147" s="19"/>
      <c r="BF147" s="19"/>
      <c r="BH147" s="19"/>
      <c r="BJ147" s="19"/>
      <c r="BL147" s="19"/>
      <c r="BN147" s="19"/>
      <c r="BP147" s="19"/>
      <c r="BW147" s="19"/>
      <c r="BZ147" s="19"/>
      <c r="CD147" s="19"/>
      <c r="CJ147" s="19"/>
      <c r="CK147" s="19"/>
      <c r="CL147" s="19"/>
      <c r="CM147" s="19"/>
    </row>
    <row r="148" spans="1:94">
      <c r="A148" s="18"/>
      <c r="B148" s="18"/>
      <c r="D148" s="306"/>
      <c r="E148" s="320"/>
      <c r="F148" s="306"/>
      <c r="G148" s="324"/>
      <c r="H148" s="255" t="s">
        <v>2712</v>
      </c>
      <c r="I148" s="76" t="s">
        <v>2713</v>
      </c>
      <c r="J148" s="255" t="s">
        <v>2714</v>
      </c>
      <c r="K148" s="76" t="s">
        <v>2715</v>
      </c>
      <c r="L148" s="19"/>
      <c r="M148" s="19"/>
      <c r="N148" s="19"/>
      <c r="O148" s="19"/>
      <c r="P148" s="19"/>
      <c r="Q148" s="20"/>
      <c r="R148" s="19"/>
      <c r="S148" s="19"/>
      <c r="T148" s="19"/>
      <c r="U148" s="19"/>
      <c r="V148" s="19"/>
      <c r="W148" s="19"/>
      <c r="X148" s="19"/>
      <c r="Y148" s="19"/>
      <c r="Z148" s="19"/>
      <c r="AA148" s="21"/>
      <c r="AB148" s="22"/>
      <c r="AC148" s="19"/>
      <c r="AE148" s="19"/>
      <c r="AG148" s="19"/>
      <c r="AI148" s="19"/>
      <c r="AK148" s="23"/>
      <c r="AL148" s="23"/>
      <c r="AN148" s="19"/>
      <c r="AP148" s="23"/>
      <c r="AR148" s="23"/>
      <c r="AS148" s="19"/>
      <c r="AU148" s="19"/>
      <c r="AW148" s="19"/>
      <c r="AY148" s="19"/>
      <c r="BD148" s="19"/>
      <c r="BF148" s="19"/>
      <c r="BH148" s="19"/>
      <c r="BJ148" s="19"/>
      <c r="BL148" s="19"/>
      <c r="BN148" s="19"/>
      <c r="BP148" s="19"/>
      <c r="BW148" s="19"/>
      <c r="BZ148" s="19"/>
      <c r="CD148" s="19"/>
      <c r="CJ148" s="19"/>
      <c r="CK148" s="19"/>
      <c r="CL148" s="19"/>
      <c r="CM148" s="19"/>
    </row>
    <row r="149" spans="1:94" ht="17.100000000000001" customHeight="1">
      <c r="A149" s="18"/>
      <c r="B149" s="18"/>
      <c r="D149" s="18"/>
      <c r="F149" s="18"/>
      <c r="G149" s="19"/>
      <c r="I149" s="13"/>
      <c r="J149" s="237"/>
      <c r="K149" s="26"/>
      <c r="L149" s="19"/>
      <c r="M149" s="19"/>
      <c r="N149" s="19"/>
      <c r="O149" s="19"/>
      <c r="P149" s="19"/>
      <c r="Q149" s="20"/>
      <c r="R149" s="19"/>
      <c r="S149" s="19"/>
      <c r="T149" s="19"/>
      <c r="U149" s="19"/>
      <c r="V149" s="19"/>
      <c r="W149" s="19"/>
      <c r="X149" s="19"/>
      <c r="Y149" s="19"/>
      <c r="Z149" s="19"/>
      <c r="AA149" s="21"/>
      <c r="AB149" s="22"/>
      <c r="AC149" s="19"/>
      <c r="AE149" s="19"/>
      <c r="AG149" s="19"/>
      <c r="AI149" s="19"/>
      <c r="AK149" s="23"/>
      <c r="AL149" s="23"/>
      <c r="AN149" s="19"/>
      <c r="AP149" s="23"/>
      <c r="AR149" s="23"/>
      <c r="AS149" s="19"/>
      <c r="AU149" s="19"/>
      <c r="AW149" s="19"/>
      <c r="AY149" s="19"/>
      <c r="BD149" s="19"/>
      <c r="BF149" s="19"/>
      <c r="BH149" s="19"/>
      <c r="BJ149" s="19"/>
      <c r="BL149" s="19"/>
      <c r="BN149" s="19"/>
      <c r="BP149" s="19"/>
      <c r="BW149" s="19"/>
      <c r="BZ149" s="19"/>
      <c r="CD149" s="19"/>
      <c r="CJ149" s="19"/>
      <c r="CK149" s="19"/>
      <c r="CL149" s="19"/>
      <c r="CM149" s="19"/>
    </row>
    <row r="150" spans="1:94" ht="17.100000000000001" customHeight="1">
      <c r="A150" s="18"/>
      <c r="B150" s="18"/>
      <c r="D150" s="18"/>
      <c r="F150" s="18"/>
      <c r="G150" s="19"/>
      <c r="I150" s="13"/>
      <c r="J150" s="237"/>
      <c r="K150" s="26"/>
      <c r="L150" s="19"/>
      <c r="M150" s="19"/>
      <c r="N150" s="19"/>
      <c r="O150" s="19"/>
      <c r="P150" s="19"/>
      <c r="Q150" s="20"/>
      <c r="R150" s="19"/>
      <c r="S150" s="19"/>
      <c r="T150" s="19"/>
      <c r="U150" s="19"/>
      <c r="V150" s="19"/>
      <c r="W150" s="19"/>
      <c r="X150" s="19"/>
      <c r="Y150" s="19"/>
      <c r="Z150" s="19"/>
      <c r="AA150" s="21"/>
      <c r="AB150" s="22"/>
      <c r="AC150" s="19"/>
      <c r="AE150" s="19"/>
      <c r="AG150" s="19"/>
      <c r="AI150" s="19"/>
      <c r="AK150" s="23"/>
      <c r="AL150" s="23"/>
      <c r="AN150" s="19"/>
      <c r="AP150" s="23"/>
      <c r="AR150" s="23"/>
      <c r="AS150" s="19"/>
      <c r="AU150" s="19"/>
      <c r="AW150" s="19"/>
      <c r="AY150" s="19"/>
      <c r="BD150" s="19"/>
      <c r="BF150" s="19"/>
      <c r="BH150" s="19"/>
      <c r="BJ150" s="19"/>
      <c r="BL150" s="19"/>
      <c r="BN150" s="19"/>
      <c r="BP150" s="19"/>
      <c r="BW150" s="19"/>
      <c r="BZ150" s="19"/>
      <c r="CD150" s="19"/>
      <c r="CJ150" s="19"/>
      <c r="CK150" s="19"/>
      <c r="CL150" s="19"/>
      <c r="CM150" s="19"/>
    </row>
    <row r="151" spans="1:94" ht="17.100000000000001" customHeight="1">
      <c r="A151" s="18"/>
      <c r="B151" s="18"/>
      <c r="D151" s="18"/>
      <c r="F151" s="18"/>
      <c r="G151" s="19"/>
      <c r="I151" s="13"/>
      <c r="J151" s="237"/>
      <c r="K151" s="26"/>
      <c r="L151" s="19"/>
      <c r="M151" s="19"/>
      <c r="N151" s="19"/>
      <c r="O151" s="19"/>
      <c r="P151" s="19"/>
      <c r="Q151" s="20"/>
      <c r="R151" s="19"/>
      <c r="S151" s="19"/>
      <c r="T151" s="19"/>
      <c r="U151" s="19"/>
      <c r="V151" s="19"/>
      <c r="W151" s="19"/>
      <c r="X151" s="19"/>
      <c r="Y151" s="19"/>
      <c r="Z151" s="19"/>
      <c r="AA151" s="21"/>
      <c r="AB151" s="22"/>
      <c r="AC151" s="19"/>
      <c r="AE151" s="19"/>
      <c r="AG151" s="19"/>
      <c r="AI151" s="19"/>
      <c r="AK151" s="23"/>
      <c r="AL151" s="23"/>
      <c r="AN151" s="19"/>
      <c r="AP151" s="23"/>
      <c r="AR151" s="23"/>
      <c r="AS151" s="19"/>
      <c r="AU151" s="19"/>
      <c r="AW151" s="19"/>
      <c r="AY151" s="19"/>
      <c r="BD151" s="19"/>
      <c r="BF151" s="19"/>
      <c r="BH151" s="19"/>
      <c r="BJ151" s="19"/>
      <c r="BL151" s="19"/>
      <c r="BN151" s="19"/>
      <c r="BP151" s="19"/>
      <c r="BW151" s="19"/>
      <c r="BZ151" s="19"/>
      <c r="CD151" s="19"/>
      <c r="CJ151" s="19"/>
      <c r="CK151" s="19"/>
      <c r="CL151" s="19"/>
      <c r="CM151" s="19"/>
    </row>
    <row r="152" spans="1:94" ht="17.100000000000001" customHeight="1">
      <c r="A152" s="18"/>
      <c r="B152" s="18"/>
      <c r="D152" s="18"/>
      <c r="F152" s="18"/>
      <c r="G152" s="19"/>
      <c r="H152" s="242"/>
      <c r="I152" s="26"/>
      <c r="J152" s="237"/>
      <c r="K152" s="26"/>
      <c r="L152" s="19"/>
      <c r="M152" s="19"/>
      <c r="N152" s="19"/>
      <c r="O152" s="19"/>
      <c r="P152" s="19"/>
      <c r="Q152" s="20"/>
      <c r="R152" s="19"/>
      <c r="S152" s="19"/>
      <c r="T152" s="19"/>
      <c r="U152" s="19"/>
      <c r="V152" s="19"/>
      <c r="W152" s="19"/>
      <c r="X152" s="19"/>
      <c r="Y152" s="19"/>
      <c r="Z152" s="19"/>
      <c r="AA152" s="21"/>
      <c r="AB152" s="22"/>
      <c r="AC152" s="19"/>
      <c r="AE152" s="19"/>
      <c r="AG152" s="19"/>
      <c r="AI152" s="19"/>
      <c r="AK152" s="23"/>
      <c r="AL152" s="23"/>
      <c r="AN152" s="19"/>
      <c r="AP152" s="23"/>
      <c r="AR152" s="23"/>
      <c r="AS152" s="19"/>
      <c r="AU152" s="19"/>
      <c r="AW152" s="19"/>
      <c r="AY152" s="19"/>
      <c r="BD152" s="19"/>
      <c r="BF152" s="19"/>
      <c r="BH152" s="19"/>
      <c r="BJ152" s="19"/>
      <c r="BL152" s="19"/>
      <c r="BN152" s="19"/>
      <c r="BP152" s="19"/>
      <c r="BW152" s="19"/>
      <c r="BZ152" s="19"/>
      <c r="CD152" s="19"/>
      <c r="CJ152" s="19"/>
      <c r="CK152" s="19"/>
      <c r="CL152" s="19"/>
      <c r="CM152" s="19"/>
    </row>
    <row r="153" spans="1:94" ht="28.35" customHeight="1">
      <c r="A153" s="18"/>
      <c r="B153" s="18"/>
      <c r="D153" s="18"/>
      <c r="F153" s="18"/>
      <c r="G153" s="24"/>
      <c r="I153" s="13"/>
      <c r="J153" s="238"/>
      <c r="K153" s="13"/>
      <c r="AA153" s="22"/>
      <c r="AB153" s="22"/>
    </row>
    <row r="154" spans="1:94" ht="17.100000000000001" customHeight="1">
      <c r="A154" s="18"/>
      <c r="B154" s="18"/>
      <c r="D154" s="18"/>
      <c r="F154" s="18"/>
      <c r="G154" s="24"/>
      <c r="I154" s="13"/>
      <c r="J154" s="238"/>
      <c r="K154" s="13"/>
      <c r="AA154" s="22"/>
      <c r="AB154" s="22"/>
    </row>
    <row r="155" spans="1:94" ht="17.100000000000001" customHeight="1">
      <c r="A155" s="18"/>
      <c r="B155" s="18"/>
      <c r="D155" s="18"/>
      <c r="F155" s="18"/>
      <c r="G155" s="23"/>
      <c r="I155" s="27"/>
      <c r="J155" s="239"/>
      <c r="K155" s="27"/>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c r="BT155" s="23"/>
      <c r="BU155" s="23"/>
      <c r="BV155" s="23"/>
      <c r="BW155" s="23"/>
      <c r="BX155" s="23"/>
      <c r="BY155" s="23"/>
      <c r="BZ155" s="23"/>
      <c r="CA155" s="23"/>
      <c r="CB155" s="23"/>
      <c r="CC155" s="23"/>
      <c r="CD155" s="23"/>
      <c r="CE155" s="23"/>
      <c r="CF155" s="23"/>
      <c r="CG155" s="23"/>
      <c r="CH155" s="23"/>
      <c r="CI155" s="23"/>
      <c r="CJ155" s="23"/>
      <c r="CK155" s="23"/>
      <c r="CL155" s="23"/>
      <c r="CM155" s="23"/>
      <c r="CN155" s="23"/>
      <c r="CO155" s="23"/>
      <c r="CP155" s="23"/>
    </row>
    <row r="156" spans="1:94" ht="17.100000000000001" customHeight="1">
      <c r="A156" s="18"/>
      <c r="B156" s="18"/>
      <c r="D156" s="18"/>
      <c r="F156" s="18"/>
      <c r="G156" s="23"/>
      <c r="H156" s="240"/>
      <c r="I156" s="23"/>
      <c r="J156" s="240"/>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c r="BS156" s="23"/>
      <c r="BT156" s="23"/>
      <c r="BU156" s="23"/>
      <c r="BV156" s="23"/>
      <c r="BW156" s="23"/>
      <c r="BX156" s="23"/>
      <c r="BY156" s="23"/>
      <c r="BZ156" s="23"/>
      <c r="CA156" s="23"/>
      <c r="CB156" s="23"/>
      <c r="CC156" s="23"/>
      <c r="CD156" s="23"/>
      <c r="CE156" s="23"/>
      <c r="CF156" s="23"/>
      <c r="CG156" s="23"/>
      <c r="CH156" s="23"/>
      <c r="CI156" s="23"/>
      <c r="CJ156" s="23"/>
      <c r="CK156" s="23"/>
      <c r="CL156" s="23"/>
      <c r="CM156" s="23"/>
      <c r="CN156" s="23"/>
      <c r="CO156" s="23"/>
      <c r="CP156" s="23"/>
    </row>
    <row r="157" spans="1:94" ht="43.35" customHeight="1">
      <c r="A157" s="18"/>
      <c r="B157" s="18"/>
      <c r="D157" s="18"/>
      <c r="F157" s="18"/>
      <c r="G157" s="24"/>
    </row>
    <row r="158" spans="1:94" ht="17.100000000000001" customHeight="1">
      <c r="A158" s="18"/>
      <c r="B158" s="18"/>
      <c r="D158" s="18"/>
      <c r="F158" s="18"/>
      <c r="G158" s="24"/>
    </row>
    <row r="159" spans="1:94" ht="17.100000000000001" customHeight="1">
      <c r="A159" s="18"/>
      <c r="B159" s="18"/>
      <c r="D159" s="18"/>
      <c r="F159" s="18"/>
      <c r="G159" s="24"/>
    </row>
    <row r="160" spans="1:94" ht="17.100000000000001" customHeight="1">
      <c r="A160" s="18"/>
      <c r="B160" s="18"/>
      <c r="D160" s="18"/>
      <c r="F160" s="18"/>
      <c r="G160" s="24"/>
    </row>
    <row r="161" spans="1:7" ht="17.100000000000001" customHeight="1">
      <c r="A161" s="18"/>
      <c r="B161" s="18"/>
      <c r="D161" s="18"/>
      <c r="F161" s="18"/>
      <c r="G161" s="24"/>
    </row>
    <row r="162" spans="1:7" ht="17.100000000000001" customHeight="1">
      <c r="A162" s="18"/>
      <c r="B162" s="18"/>
      <c r="D162" s="18"/>
      <c r="F162" s="18"/>
      <c r="G162" s="24"/>
    </row>
    <row r="163" spans="1:7" ht="17.100000000000001" customHeight="1">
      <c r="A163" s="18"/>
      <c r="B163" s="18"/>
      <c r="D163" s="18"/>
      <c r="F163" s="18"/>
      <c r="G163" s="24"/>
    </row>
    <row r="164" spans="1:7" ht="17.100000000000001" customHeight="1">
      <c r="A164" s="18"/>
      <c r="B164" s="18"/>
      <c r="D164" s="18"/>
      <c r="F164" s="18"/>
      <c r="G164" s="24"/>
    </row>
    <row r="165" spans="1:7">
      <c r="A165" s="18"/>
      <c r="B165" s="18"/>
      <c r="D165" s="18"/>
      <c r="F165" s="18"/>
      <c r="G165" s="24"/>
    </row>
    <row r="166" spans="1:7">
      <c r="A166" s="18"/>
      <c r="B166" s="18"/>
      <c r="D166" s="18"/>
      <c r="F166" s="18"/>
      <c r="G166" s="24"/>
    </row>
    <row r="167" spans="1:7">
      <c r="A167" s="18"/>
      <c r="B167" s="18"/>
      <c r="D167" s="18"/>
      <c r="F167" s="18"/>
      <c r="G167" s="24"/>
    </row>
    <row r="168" spans="1:7">
      <c r="A168" s="18"/>
      <c r="B168" s="18"/>
      <c r="D168" s="18"/>
      <c r="F168" s="18"/>
      <c r="G168" s="24"/>
    </row>
    <row r="169" spans="1:7">
      <c r="A169" s="18"/>
      <c r="B169" s="18"/>
      <c r="D169" s="18"/>
      <c r="F169" s="18"/>
      <c r="G169" s="24"/>
    </row>
    <row r="170" spans="1:7">
      <c r="A170" s="18"/>
      <c r="B170" s="18"/>
      <c r="D170" s="18"/>
      <c r="F170" s="18"/>
      <c r="G170" s="24"/>
    </row>
    <row r="171" spans="1:7">
      <c r="A171" s="18"/>
      <c r="B171" s="18"/>
      <c r="D171" s="18"/>
      <c r="F171" s="18"/>
      <c r="G171" s="24"/>
    </row>
    <row r="172" spans="1:7">
      <c r="A172" s="18"/>
      <c r="B172" s="18"/>
      <c r="D172" s="18"/>
      <c r="F172" s="18"/>
      <c r="G172" s="24"/>
    </row>
    <row r="173" spans="1:7">
      <c r="A173" s="18"/>
      <c r="B173" s="18"/>
      <c r="D173" s="18"/>
      <c r="F173" s="18"/>
      <c r="G173" s="24"/>
    </row>
    <row r="174" spans="1:7">
      <c r="A174" s="18"/>
      <c r="B174" s="18"/>
      <c r="D174" s="18"/>
      <c r="F174" s="18"/>
      <c r="G174" s="24"/>
    </row>
    <row r="175" spans="1:7">
      <c r="A175" s="18"/>
      <c r="B175" s="18"/>
      <c r="D175" s="18"/>
      <c r="F175" s="18"/>
      <c r="G175" s="24"/>
    </row>
    <row r="176" spans="1:7">
      <c r="A176" s="18"/>
      <c r="B176" s="18"/>
      <c r="D176" s="18"/>
      <c r="F176" s="18"/>
      <c r="G176" s="24"/>
    </row>
    <row r="177" spans="1:7">
      <c r="A177" s="18"/>
      <c r="B177" s="18"/>
      <c r="D177" s="18"/>
      <c r="F177" s="18"/>
      <c r="G177" s="24"/>
    </row>
    <row r="178" spans="1:7">
      <c r="A178" s="18"/>
      <c r="B178" s="18"/>
      <c r="D178" s="18"/>
      <c r="F178" s="18"/>
      <c r="G178" s="24"/>
    </row>
    <row r="179" spans="1:7">
      <c r="A179" s="18"/>
      <c r="B179" s="18"/>
      <c r="D179" s="18"/>
      <c r="F179" s="18"/>
      <c r="G179" s="24"/>
    </row>
    <row r="180" spans="1:7">
      <c r="A180" s="18"/>
      <c r="B180" s="18"/>
      <c r="D180" s="18"/>
      <c r="F180" s="18"/>
      <c r="G180" s="24"/>
    </row>
    <row r="181" spans="1:7">
      <c r="A181" s="18"/>
      <c r="B181" s="18"/>
      <c r="D181" s="18"/>
      <c r="F181" s="18"/>
      <c r="G181" s="24"/>
    </row>
    <row r="182" spans="1:7">
      <c r="A182" s="18"/>
      <c r="B182" s="18"/>
      <c r="D182" s="18"/>
      <c r="F182" s="18"/>
    </row>
    <row r="183" spans="1:7">
      <c r="A183" s="18"/>
      <c r="B183" s="18"/>
      <c r="D183" s="18"/>
      <c r="F183" s="18"/>
    </row>
    <row r="184" spans="1:7">
      <c r="A184" s="18"/>
      <c r="B184" s="18"/>
      <c r="D184" s="18"/>
      <c r="F184" s="18"/>
    </row>
    <row r="185" spans="1:7">
      <c r="A185" s="18"/>
      <c r="B185" s="18"/>
      <c r="D185" s="18"/>
      <c r="F185" s="18"/>
    </row>
    <row r="186" spans="1:7">
      <c r="A186" s="18"/>
      <c r="B186" s="18"/>
      <c r="D186" s="18"/>
      <c r="F186" s="18"/>
    </row>
    <row r="187" spans="1:7">
      <c r="A187" s="18"/>
      <c r="B187" s="18"/>
      <c r="D187" s="18"/>
      <c r="F187" s="18"/>
    </row>
    <row r="188" spans="1:7">
      <c r="A188" s="18"/>
      <c r="B188" s="18"/>
      <c r="D188" s="18"/>
      <c r="F188" s="18"/>
    </row>
    <row r="189" spans="1:7">
      <c r="A189" s="18"/>
      <c r="B189" s="18"/>
      <c r="D189" s="18"/>
      <c r="F189" s="18"/>
    </row>
    <row r="190" spans="1:7">
      <c r="A190" s="18"/>
      <c r="B190" s="18"/>
      <c r="D190" s="18"/>
      <c r="F190" s="18"/>
    </row>
    <row r="191" spans="1:7">
      <c r="A191" s="18"/>
      <c r="B191" s="18"/>
      <c r="D191" s="18"/>
      <c r="F191" s="18"/>
    </row>
    <row r="192" spans="1:7">
      <c r="A192" s="18"/>
      <c r="B192" s="18"/>
      <c r="D192" s="18"/>
      <c r="F192" s="18"/>
    </row>
    <row r="193" spans="1:7">
      <c r="A193" s="18"/>
      <c r="B193" s="18"/>
      <c r="D193" s="18"/>
      <c r="F193" s="18"/>
    </row>
    <row r="194" spans="1:7">
      <c r="A194" s="18"/>
      <c r="B194" s="18"/>
      <c r="D194" s="18"/>
      <c r="F194" s="18"/>
    </row>
    <row r="195" spans="1:7">
      <c r="A195" s="18"/>
      <c r="B195" s="18"/>
      <c r="D195" s="18"/>
      <c r="F195" s="18"/>
    </row>
    <row r="196" spans="1:7">
      <c r="A196" s="18"/>
      <c r="B196" s="18"/>
      <c r="D196" s="18"/>
      <c r="F196" s="18"/>
    </row>
    <row r="197" spans="1:7">
      <c r="A197" s="18"/>
      <c r="B197" s="18"/>
      <c r="D197" s="18"/>
      <c r="F197" s="18"/>
    </row>
    <row r="198" spans="1:7">
      <c r="A198" s="18"/>
      <c r="B198" s="18"/>
      <c r="D198" s="18"/>
      <c r="F198" s="18"/>
    </row>
    <row r="199" spans="1:7">
      <c r="A199" s="18"/>
      <c r="B199" s="18"/>
      <c r="D199" s="18"/>
      <c r="F199" s="18"/>
    </row>
    <row r="200" spans="1:7">
      <c r="A200" s="18"/>
      <c r="B200" s="18"/>
      <c r="D200" s="18"/>
      <c r="F200" s="18"/>
    </row>
    <row r="201" spans="1:7">
      <c r="A201" s="18"/>
      <c r="B201" s="18"/>
      <c r="D201" s="18"/>
      <c r="F201" s="18"/>
    </row>
    <row r="202" spans="1:7">
      <c r="A202" s="18"/>
      <c r="B202" s="18"/>
      <c r="D202" s="18"/>
      <c r="F202" s="18"/>
    </row>
    <row r="203" spans="1:7">
      <c r="A203" s="18"/>
      <c r="B203" s="18"/>
      <c r="D203" s="18"/>
      <c r="F203" s="18"/>
    </row>
    <row r="204" spans="1:7">
      <c r="A204" s="18"/>
      <c r="B204" s="18"/>
      <c r="D204" s="18"/>
      <c r="F204" s="18"/>
    </row>
    <row r="205" spans="1:7">
      <c r="A205" s="18"/>
      <c r="B205" s="18"/>
      <c r="D205" s="18"/>
      <c r="F205" s="18"/>
      <c r="G205" s="24"/>
    </row>
    <row r="206" spans="1:7">
      <c r="A206" s="18"/>
      <c r="B206" s="18"/>
      <c r="D206" s="18"/>
      <c r="F206" s="18"/>
      <c r="G206" s="24"/>
    </row>
    <row r="207" spans="1:7">
      <c r="A207" s="18"/>
      <c r="B207" s="18"/>
      <c r="D207" s="18"/>
      <c r="F207" s="18"/>
      <c r="G207" s="24"/>
    </row>
    <row r="208" spans="1:7">
      <c r="A208" s="18"/>
      <c r="B208" s="18"/>
      <c r="D208" s="18"/>
      <c r="F208" s="18"/>
      <c r="G208" s="24"/>
    </row>
    <row r="209" spans="1:7">
      <c r="A209" s="18"/>
      <c r="B209" s="18"/>
      <c r="D209" s="18"/>
      <c r="F209" s="18"/>
      <c r="G209" s="24"/>
    </row>
    <row r="210" spans="1:7">
      <c r="A210" s="18"/>
      <c r="B210" s="18"/>
      <c r="D210" s="18"/>
      <c r="F210" s="18"/>
      <c r="G210" s="24"/>
    </row>
    <row r="211" spans="1:7">
      <c r="A211" s="18"/>
      <c r="B211" s="18"/>
      <c r="D211" s="18"/>
      <c r="F211" s="18"/>
      <c r="G211" s="24"/>
    </row>
  </sheetData>
  <mergeCells count="43">
    <mergeCell ref="G100:G103"/>
    <mergeCell ref="G2:G14"/>
    <mergeCell ref="G16:G28"/>
    <mergeCell ref="G30:G42"/>
    <mergeCell ref="G44:G92"/>
    <mergeCell ref="G94:G98"/>
    <mergeCell ref="G146:G148"/>
    <mergeCell ref="G106:G111"/>
    <mergeCell ref="G113:G117"/>
    <mergeCell ref="G119:G132"/>
    <mergeCell ref="G134:G137"/>
    <mergeCell ref="G139:G140"/>
    <mergeCell ref="G142:G144"/>
    <mergeCell ref="F2:F14"/>
    <mergeCell ref="E2:E14"/>
    <mergeCell ref="E16:E28"/>
    <mergeCell ref="F16:F28"/>
    <mergeCell ref="E30:E42"/>
    <mergeCell ref="F30:F42"/>
    <mergeCell ref="E106:E111"/>
    <mergeCell ref="F106:F111"/>
    <mergeCell ref="E113:E117"/>
    <mergeCell ref="F113:F117"/>
    <mergeCell ref="F44:F92"/>
    <mergeCell ref="E44:E92"/>
    <mergeCell ref="E94:E98"/>
    <mergeCell ref="F94:F98"/>
    <mergeCell ref="D2:D42"/>
    <mergeCell ref="D44:D117"/>
    <mergeCell ref="D119:D132"/>
    <mergeCell ref="D134:D148"/>
    <mergeCell ref="F139:F140"/>
    <mergeCell ref="E139:E140"/>
    <mergeCell ref="E142:E144"/>
    <mergeCell ref="F142:F144"/>
    <mergeCell ref="E146:E148"/>
    <mergeCell ref="F146:F148"/>
    <mergeCell ref="F119:F132"/>
    <mergeCell ref="E119:E132"/>
    <mergeCell ref="E134:E137"/>
    <mergeCell ref="F134:F137"/>
    <mergeCell ref="E100:E103"/>
    <mergeCell ref="F100:F103"/>
  </mergeCells>
  <pageMargins left="0.7" right="0.7" top="0.75" bottom="0.75" header="0.3" footer="0.3"/>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4"/>
  <sheetViews>
    <sheetView topLeftCell="D119" zoomScale="80" zoomScaleNormal="80" zoomScalePageLayoutView="80" workbookViewId="0">
      <selection activeCell="H181" sqref="H181"/>
    </sheetView>
  </sheetViews>
  <sheetFormatPr defaultColWidth="12.42578125" defaultRowHeight="15"/>
  <cols>
    <col min="2" max="2" width="16.85546875" bestFit="1" customWidth="1"/>
    <col min="3" max="3" width="14.7109375" style="12" customWidth="1"/>
    <col min="4" max="4" width="21.85546875" style="12" customWidth="1"/>
    <col min="6" max="6" width="45.42578125" customWidth="1"/>
    <col min="7" max="7" width="11.7109375" style="33" bestFit="1" customWidth="1"/>
    <col min="8" max="8" width="86.7109375" customWidth="1"/>
    <col min="9" max="9" width="14.85546875" style="33" bestFit="1" customWidth="1"/>
    <col min="10" max="10" width="94.42578125" bestFit="1" customWidth="1"/>
  </cols>
  <sheetData>
    <row r="1" spans="1:21" s="7" customFormat="1" ht="15.95">
      <c r="A1" s="7" t="s">
        <v>1570</v>
      </c>
      <c r="B1" s="7" t="s">
        <v>2</v>
      </c>
      <c r="C1" s="7" t="s">
        <v>1571</v>
      </c>
      <c r="D1" s="7" t="s">
        <v>1572</v>
      </c>
      <c r="E1" s="3" t="s">
        <v>540</v>
      </c>
      <c r="F1" s="3" t="s">
        <v>4</v>
      </c>
      <c r="G1" s="245" t="s">
        <v>541</v>
      </c>
      <c r="H1" s="3" t="s">
        <v>542</v>
      </c>
      <c r="I1" s="247" t="s">
        <v>543</v>
      </c>
      <c r="J1" s="7" t="s">
        <v>544</v>
      </c>
    </row>
    <row r="2" spans="1:21" ht="51.75" customHeight="1">
      <c r="A2" s="10">
        <v>5</v>
      </c>
      <c r="B2" s="113" t="s">
        <v>2716</v>
      </c>
      <c r="C2" s="115" t="s">
        <v>2717</v>
      </c>
      <c r="D2" s="319" t="s">
        <v>2718</v>
      </c>
      <c r="E2" s="330" t="s">
        <v>2719</v>
      </c>
      <c r="F2" s="306" t="s">
        <v>489</v>
      </c>
      <c r="G2" s="232" t="s">
        <v>2720</v>
      </c>
      <c r="H2" s="227" t="s">
        <v>2721</v>
      </c>
      <c r="I2" s="254" t="s">
        <v>2722</v>
      </c>
      <c r="J2" s="228" t="s">
        <v>2723</v>
      </c>
      <c r="U2" s="11"/>
    </row>
    <row r="3" spans="1:21">
      <c r="D3" s="319"/>
      <c r="E3" s="330"/>
      <c r="F3" s="306"/>
      <c r="G3" s="254" t="s">
        <v>2724</v>
      </c>
      <c r="H3" s="228" t="s">
        <v>2725</v>
      </c>
      <c r="I3" s="254" t="s">
        <v>2726</v>
      </c>
      <c r="J3" s="228" t="s">
        <v>2727</v>
      </c>
      <c r="U3" s="11"/>
    </row>
    <row r="4" spans="1:21">
      <c r="D4" s="319"/>
      <c r="E4" s="330"/>
      <c r="F4" s="306"/>
      <c r="G4" s="254" t="s">
        <v>2728</v>
      </c>
      <c r="H4" s="228" t="s">
        <v>2729</v>
      </c>
      <c r="I4" s="254" t="s">
        <v>2730</v>
      </c>
      <c r="J4" s="228" t="s">
        <v>2731</v>
      </c>
      <c r="U4" s="11"/>
    </row>
    <row r="5" spans="1:21">
      <c r="D5" s="319"/>
      <c r="E5" s="330"/>
      <c r="F5" s="306"/>
      <c r="G5" s="254" t="s">
        <v>2732</v>
      </c>
      <c r="H5" s="228" t="s">
        <v>2733</v>
      </c>
      <c r="I5" s="254" t="s">
        <v>2734</v>
      </c>
      <c r="J5" s="228" t="s">
        <v>2735</v>
      </c>
      <c r="U5" s="11"/>
    </row>
    <row r="6" spans="1:21">
      <c r="D6" s="319"/>
      <c r="E6" s="330"/>
      <c r="F6" s="306"/>
      <c r="G6" s="254" t="s">
        <v>2736</v>
      </c>
      <c r="H6" s="228" t="s">
        <v>2737</v>
      </c>
      <c r="I6" s="254" t="s">
        <v>2738</v>
      </c>
      <c r="J6" s="228" t="s">
        <v>2737</v>
      </c>
    </row>
    <row r="7" spans="1:21">
      <c r="D7" s="319"/>
      <c r="E7" s="330"/>
      <c r="F7" s="306"/>
      <c r="G7" s="254" t="s">
        <v>2739</v>
      </c>
      <c r="H7" s="228" t="s">
        <v>2740</v>
      </c>
      <c r="I7" s="254" t="s">
        <v>2741</v>
      </c>
      <c r="J7" s="228" t="s">
        <v>2740</v>
      </c>
    </row>
    <row r="8" spans="1:21">
      <c r="D8" s="319"/>
      <c r="E8" s="330"/>
      <c r="F8" s="306"/>
      <c r="G8" s="254" t="s">
        <v>2742</v>
      </c>
      <c r="H8" s="228" t="s">
        <v>2743</v>
      </c>
      <c r="I8" s="254" t="s">
        <v>2744</v>
      </c>
      <c r="J8" s="228" t="s">
        <v>2743</v>
      </c>
    </row>
    <row r="9" spans="1:21">
      <c r="D9" s="319"/>
      <c r="E9" s="330"/>
      <c r="F9" s="306"/>
      <c r="G9" s="254" t="s">
        <v>2745</v>
      </c>
      <c r="H9" s="228" t="s">
        <v>2746</v>
      </c>
      <c r="I9" s="254" t="s">
        <v>2747</v>
      </c>
      <c r="J9" s="228" t="s">
        <v>2748</v>
      </c>
    </row>
    <row r="10" spans="1:21">
      <c r="D10" s="319"/>
      <c r="E10" s="330"/>
      <c r="F10" s="306"/>
      <c r="G10" s="254" t="s">
        <v>2749</v>
      </c>
      <c r="H10" s="228" t="s">
        <v>2750</v>
      </c>
      <c r="I10" s="254" t="s">
        <v>2751</v>
      </c>
      <c r="J10" s="228" t="s">
        <v>2752</v>
      </c>
    </row>
    <row r="11" spans="1:21">
      <c r="D11" s="319"/>
      <c r="E11" s="330"/>
      <c r="F11" s="306"/>
      <c r="G11" s="254" t="s">
        <v>2753</v>
      </c>
      <c r="H11" s="228" t="s">
        <v>2754</v>
      </c>
      <c r="I11" s="254" t="s">
        <v>2755</v>
      </c>
      <c r="J11" s="228" t="s">
        <v>2756</v>
      </c>
    </row>
    <row r="12" spans="1:21">
      <c r="D12" s="319"/>
      <c r="E12" s="330"/>
      <c r="F12" s="306"/>
      <c r="G12" s="254" t="s">
        <v>2757</v>
      </c>
      <c r="H12" s="228" t="s">
        <v>2758</v>
      </c>
      <c r="I12" s="254" t="s">
        <v>2759</v>
      </c>
      <c r="J12" s="228" t="s">
        <v>2760</v>
      </c>
    </row>
    <row r="13" spans="1:21">
      <c r="D13" s="319"/>
      <c r="E13" s="330"/>
      <c r="F13" s="306"/>
      <c r="G13" s="254" t="s">
        <v>2761</v>
      </c>
      <c r="H13" s="228" t="s">
        <v>2762</v>
      </c>
      <c r="I13" s="254" t="s">
        <v>2763</v>
      </c>
      <c r="J13" s="228" t="s">
        <v>2764</v>
      </c>
    </row>
    <row r="14" spans="1:21">
      <c r="D14" s="319"/>
      <c r="E14" s="330"/>
      <c r="F14" s="306"/>
      <c r="G14" s="254" t="s">
        <v>2765</v>
      </c>
      <c r="H14" s="228" t="s">
        <v>2766</v>
      </c>
      <c r="I14" s="254" t="s">
        <v>2767</v>
      </c>
      <c r="J14" s="228" t="s">
        <v>2768</v>
      </c>
    </row>
    <row r="15" spans="1:21">
      <c r="A15" s="13"/>
      <c r="B15" s="13"/>
      <c r="C15" s="14"/>
      <c r="D15" s="319"/>
      <c r="E15" s="13"/>
      <c r="F15" s="13"/>
      <c r="G15" s="49"/>
      <c r="H15" s="13"/>
      <c r="I15" s="5"/>
    </row>
    <row r="16" spans="1:21">
      <c r="D16" s="319"/>
      <c r="E16" s="330" t="s">
        <v>2769</v>
      </c>
      <c r="F16" s="306" t="s">
        <v>496</v>
      </c>
      <c r="G16" s="254" t="s">
        <v>2770</v>
      </c>
      <c r="H16" s="211" t="s">
        <v>2771</v>
      </c>
      <c r="I16" s="254" t="s">
        <v>2772</v>
      </c>
      <c r="J16" s="211" t="s">
        <v>2773</v>
      </c>
    </row>
    <row r="17" spans="4:10">
      <c r="D17" s="319"/>
      <c r="E17" s="330"/>
      <c r="F17" s="306"/>
      <c r="G17" s="254" t="s">
        <v>2774</v>
      </c>
      <c r="H17" s="211" t="s">
        <v>2775</v>
      </c>
      <c r="I17" s="254" t="s">
        <v>2776</v>
      </c>
      <c r="J17" s="211" t="s">
        <v>2777</v>
      </c>
    </row>
    <row r="18" spans="4:10">
      <c r="D18" s="319"/>
      <c r="E18" s="330"/>
      <c r="F18" s="306"/>
      <c r="G18" s="254" t="s">
        <v>2778</v>
      </c>
      <c r="H18" s="211" t="s">
        <v>2779</v>
      </c>
      <c r="I18" s="254" t="s">
        <v>2780</v>
      </c>
      <c r="J18" s="211" t="s">
        <v>2781</v>
      </c>
    </row>
    <row r="19" spans="4:10">
      <c r="D19" s="319"/>
      <c r="E19" s="330"/>
      <c r="F19" s="306"/>
      <c r="G19" s="254" t="s">
        <v>2782</v>
      </c>
      <c r="H19" s="211" t="s">
        <v>2783</v>
      </c>
      <c r="I19" s="254" t="s">
        <v>2784</v>
      </c>
      <c r="J19" s="211" t="s">
        <v>2785</v>
      </c>
    </row>
    <row r="20" spans="4:10">
      <c r="D20" s="319"/>
      <c r="E20" s="330"/>
      <c r="F20" s="306"/>
      <c r="G20" s="254" t="s">
        <v>2786</v>
      </c>
      <c r="H20" s="211" t="s">
        <v>2787</v>
      </c>
      <c r="I20" s="254" t="s">
        <v>2788</v>
      </c>
      <c r="J20" s="211" t="s">
        <v>2789</v>
      </c>
    </row>
    <row r="21" spans="4:10">
      <c r="D21" s="319"/>
      <c r="E21" s="330"/>
      <c r="F21" s="306"/>
      <c r="G21" s="254" t="s">
        <v>2790</v>
      </c>
      <c r="H21" s="211" t="s">
        <v>2791</v>
      </c>
      <c r="I21" s="254" t="s">
        <v>2792</v>
      </c>
      <c r="J21" s="211" t="s">
        <v>2793</v>
      </c>
    </row>
    <row r="22" spans="4:10">
      <c r="D22" s="319"/>
      <c r="E22" s="330"/>
      <c r="F22" s="306"/>
      <c r="G22" s="254" t="s">
        <v>2794</v>
      </c>
      <c r="H22" s="211" t="s">
        <v>2795</v>
      </c>
      <c r="I22" s="254" t="s">
        <v>2796</v>
      </c>
      <c r="J22" s="211" t="s">
        <v>2797</v>
      </c>
    </row>
    <row r="23" spans="4:10">
      <c r="D23" s="319"/>
      <c r="E23" s="330"/>
      <c r="F23" s="306"/>
      <c r="G23" s="254" t="s">
        <v>2798</v>
      </c>
      <c r="H23" s="211" t="s">
        <v>2799</v>
      </c>
      <c r="I23" s="254" t="s">
        <v>2800</v>
      </c>
      <c r="J23" s="211" t="s">
        <v>2801</v>
      </c>
    </row>
    <row r="24" spans="4:10">
      <c r="D24" s="319"/>
      <c r="I24" s="5"/>
    </row>
    <row r="25" spans="4:10">
      <c r="D25" s="319"/>
      <c r="E25" s="334" t="s">
        <v>2802</v>
      </c>
      <c r="F25" s="306" t="s">
        <v>500</v>
      </c>
      <c r="G25" s="254" t="s">
        <v>2803</v>
      </c>
      <c r="H25" s="211" t="s">
        <v>2771</v>
      </c>
      <c r="I25" s="254" t="s">
        <v>2804</v>
      </c>
      <c r="J25" s="211" t="s">
        <v>2773</v>
      </c>
    </row>
    <row r="26" spans="4:10">
      <c r="D26" s="319"/>
      <c r="E26" s="335"/>
      <c r="F26" s="306"/>
      <c r="G26" s="254" t="s">
        <v>2805</v>
      </c>
      <c r="H26" s="211" t="s">
        <v>2775</v>
      </c>
      <c r="I26" s="254" t="s">
        <v>2806</v>
      </c>
      <c r="J26" s="211" t="s">
        <v>2777</v>
      </c>
    </row>
    <row r="27" spans="4:10">
      <c r="D27" s="319"/>
      <c r="E27" s="335"/>
      <c r="F27" s="306"/>
      <c r="G27" s="254" t="s">
        <v>2807</v>
      </c>
      <c r="H27" s="211" t="s">
        <v>2779</v>
      </c>
      <c r="I27" s="254" t="s">
        <v>2808</v>
      </c>
      <c r="J27" s="211" t="s">
        <v>2781</v>
      </c>
    </row>
    <row r="28" spans="4:10">
      <c r="D28" s="319"/>
      <c r="E28" s="335"/>
      <c r="F28" s="306"/>
      <c r="G28" s="254" t="s">
        <v>2809</v>
      </c>
      <c r="H28" s="211" t="s">
        <v>2783</v>
      </c>
      <c r="I28" s="254" t="s">
        <v>2810</v>
      </c>
      <c r="J28" s="211" t="s">
        <v>2785</v>
      </c>
    </row>
    <row r="29" spans="4:10">
      <c r="D29" s="319"/>
      <c r="E29" s="335"/>
      <c r="F29" s="306"/>
      <c r="G29" s="254" t="s">
        <v>2811</v>
      </c>
      <c r="H29" s="211" t="s">
        <v>2812</v>
      </c>
      <c r="I29" s="254" t="s">
        <v>2813</v>
      </c>
      <c r="J29" s="211" t="s">
        <v>2814</v>
      </c>
    </row>
    <row r="30" spans="4:10">
      <c r="D30" s="319"/>
      <c r="E30" s="335"/>
      <c r="F30" s="306"/>
      <c r="G30" s="254" t="s">
        <v>2815</v>
      </c>
      <c r="H30" s="211" t="s">
        <v>2816</v>
      </c>
      <c r="I30" s="254" t="s">
        <v>2817</v>
      </c>
      <c r="J30" s="211" t="s">
        <v>2818</v>
      </c>
    </row>
    <row r="31" spans="4:10">
      <c r="D31" s="319"/>
      <c r="E31" s="335"/>
      <c r="F31" s="306"/>
      <c r="G31" s="254" t="s">
        <v>2819</v>
      </c>
      <c r="H31" s="211" t="s">
        <v>2795</v>
      </c>
      <c r="I31" s="254" t="s">
        <v>2820</v>
      </c>
      <c r="J31" s="211" t="s">
        <v>2797</v>
      </c>
    </row>
    <row r="32" spans="4:10">
      <c r="D32" s="319"/>
      <c r="E32" s="336"/>
      <c r="F32" s="306"/>
      <c r="G32" s="254" t="s">
        <v>2821</v>
      </c>
      <c r="H32" s="211" t="s">
        <v>2822</v>
      </c>
      <c r="I32" s="254" t="s">
        <v>2823</v>
      </c>
      <c r="J32" s="211" t="s">
        <v>2824</v>
      </c>
    </row>
    <row r="33" spans="4:10">
      <c r="D33" s="319"/>
      <c r="H33" s="4"/>
      <c r="I33" s="5"/>
    </row>
    <row r="34" spans="4:10">
      <c r="D34" s="319"/>
      <c r="E34" s="330" t="s">
        <v>2825</v>
      </c>
      <c r="F34" s="306" t="s">
        <v>502</v>
      </c>
      <c r="G34" s="254" t="s">
        <v>2826</v>
      </c>
      <c r="H34" s="211" t="s">
        <v>2771</v>
      </c>
      <c r="I34" s="254" t="s">
        <v>2827</v>
      </c>
      <c r="J34" s="211" t="s">
        <v>2773</v>
      </c>
    </row>
    <row r="35" spans="4:10">
      <c r="D35" s="319"/>
      <c r="E35" s="330"/>
      <c r="F35" s="306"/>
      <c r="G35" s="254" t="s">
        <v>2828</v>
      </c>
      <c r="H35" s="211" t="s">
        <v>2775</v>
      </c>
      <c r="I35" s="254" t="s">
        <v>2829</v>
      </c>
      <c r="J35" s="211" t="s">
        <v>2777</v>
      </c>
    </row>
    <row r="36" spans="4:10">
      <c r="D36" s="319"/>
      <c r="E36" s="330"/>
      <c r="F36" s="306"/>
      <c r="G36" s="254" t="s">
        <v>2830</v>
      </c>
      <c r="H36" s="211" t="s">
        <v>2779</v>
      </c>
      <c r="I36" s="254" t="s">
        <v>2831</v>
      </c>
      <c r="J36" s="211" t="s">
        <v>2781</v>
      </c>
    </row>
    <row r="37" spans="4:10">
      <c r="D37" s="319"/>
      <c r="E37" s="330"/>
      <c r="F37" s="306"/>
      <c r="G37" s="254" t="s">
        <v>2832</v>
      </c>
      <c r="H37" s="211" t="s">
        <v>2783</v>
      </c>
      <c r="I37" s="254" t="s">
        <v>2833</v>
      </c>
      <c r="J37" s="211" t="s">
        <v>2785</v>
      </c>
    </row>
    <row r="38" spans="4:10">
      <c r="D38" s="319"/>
      <c r="E38" s="330"/>
      <c r="F38" s="306"/>
      <c r="G38" s="254" t="s">
        <v>2834</v>
      </c>
      <c r="H38" s="211" t="s">
        <v>2787</v>
      </c>
      <c r="I38" s="254" t="s">
        <v>2835</v>
      </c>
      <c r="J38" s="211" t="s">
        <v>2789</v>
      </c>
    </row>
    <row r="39" spans="4:10">
      <c r="D39" s="319"/>
      <c r="E39" s="330"/>
      <c r="F39" s="306"/>
      <c r="G39" s="254" t="s">
        <v>2836</v>
      </c>
      <c r="H39" s="211" t="s">
        <v>2837</v>
      </c>
      <c r="I39" s="254" t="s">
        <v>2838</v>
      </c>
      <c r="J39" s="211" t="s">
        <v>2839</v>
      </c>
    </row>
    <row r="40" spans="4:10">
      <c r="D40" s="319"/>
      <c r="E40" s="330"/>
      <c r="F40" s="306"/>
      <c r="G40" s="254" t="s">
        <v>2840</v>
      </c>
      <c r="H40" s="211" t="s">
        <v>2795</v>
      </c>
      <c r="I40" s="254" t="s">
        <v>2841</v>
      </c>
      <c r="J40" s="211" t="s">
        <v>2797</v>
      </c>
    </row>
    <row r="41" spans="4:10">
      <c r="D41" s="319"/>
      <c r="E41" s="330"/>
      <c r="F41" s="306"/>
      <c r="G41" s="254" t="s">
        <v>2842</v>
      </c>
      <c r="H41" s="211" t="s">
        <v>2843</v>
      </c>
      <c r="I41" s="254" t="s">
        <v>2844</v>
      </c>
      <c r="J41" s="211" t="s">
        <v>2845</v>
      </c>
    </row>
    <row r="42" spans="4:10">
      <c r="D42" s="319"/>
      <c r="I42" s="5"/>
    </row>
    <row r="43" spans="4:10" ht="18" customHeight="1">
      <c r="D43" s="319"/>
      <c r="E43" s="330" t="s">
        <v>2846</v>
      </c>
      <c r="F43" s="306" t="s">
        <v>504</v>
      </c>
      <c r="G43" s="254" t="s">
        <v>2847</v>
      </c>
      <c r="H43" s="229" t="s">
        <v>2771</v>
      </c>
      <c r="I43" s="254" t="s">
        <v>2848</v>
      </c>
      <c r="J43" s="229" t="s">
        <v>2773</v>
      </c>
    </row>
    <row r="44" spans="4:10">
      <c r="D44" s="319"/>
      <c r="E44" s="330"/>
      <c r="F44" s="306"/>
      <c r="G44" s="254" t="s">
        <v>2849</v>
      </c>
      <c r="H44" s="229" t="s">
        <v>2775</v>
      </c>
      <c r="I44" s="254" t="s">
        <v>2850</v>
      </c>
      <c r="J44" s="229" t="s">
        <v>2777</v>
      </c>
    </row>
    <row r="45" spans="4:10">
      <c r="D45" s="319"/>
      <c r="E45" s="330"/>
      <c r="F45" s="306"/>
      <c r="G45" s="254" t="s">
        <v>2851</v>
      </c>
      <c r="H45" s="229" t="s">
        <v>2779</v>
      </c>
      <c r="I45" s="254" t="s">
        <v>2852</v>
      </c>
      <c r="J45" s="229" t="s">
        <v>2781</v>
      </c>
    </row>
    <row r="46" spans="4:10">
      <c r="D46" s="319"/>
      <c r="E46" s="330"/>
      <c r="F46" s="306"/>
      <c r="G46" s="254" t="s">
        <v>2853</v>
      </c>
      <c r="H46" s="229" t="s">
        <v>2783</v>
      </c>
      <c r="I46" s="254" t="s">
        <v>2854</v>
      </c>
      <c r="J46" s="229" t="s">
        <v>2785</v>
      </c>
    </row>
    <row r="47" spans="4:10">
      <c r="D47" s="319"/>
      <c r="E47" s="330"/>
      <c r="F47" s="306"/>
      <c r="G47" s="254" t="s">
        <v>2855</v>
      </c>
      <c r="H47" s="229" t="s">
        <v>2787</v>
      </c>
      <c r="I47" s="254" t="s">
        <v>2856</v>
      </c>
      <c r="J47" s="229" t="s">
        <v>2789</v>
      </c>
    </row>
    <row r="48" spans="4:10">
      <c r="D48" s="319"/>
      <c r="E48" s="330"/>
      <c r="F48" s="306"/>
      <c r="G48" s="254" t="s">
        <v>2857</v>
      </c>
      <c r="H48" s="229" t="s">
        <v>2858</v>
      </c>
      <c r="I48" s="254" t="s">
        <v>2859</v>
      </c>
      <c r="J48" s="229" t="s">
        <v>2860</v>
      </c>
    </row>
    <row r="49" spans="4:10">
      <c r="D49" s="319"/>
      <c r="E49" s="330"/>
      <c r="F49" s="306"/>
      <c r="G49" s="254" t="s">
        <v>2861</v>
      </c>
      <c r="H49" s="229" t="s">
        <v>2795</v>
      </c>
      <c r="I49" s="254" t="s">
        <v>2862</v>
      </c>
      <c r="J49" s="229" t="s">
        <v>2797</v>
      </c>
    </row>
    <row r="50" spans="4:10">
      <c r="D50" s="319"/>
      <c r="E50" s="330"/>
      <c r="F50" s="306"/>
      <c r="G50" s="254" t="s">
        <v>2863</v>
      </c>
      <c r="H50" s="229" t="s">
        <v>2864</v>
      </c>
      <c r="I50" s="254" t="s">
        <v>2865</v>
      </c>
      <c r="J50" s="229" t="s">
        <v>2866</v>
      </c>
    </row>
    <row r="51" spans="4:10">
      <c r="D51" s="319"/>
      <c r="I51" s="5"/>
    </row>
    <row r="52" spans="4:10">
      <c r="D52" s="319"/>
      <c r="E52" s="330" t="s">
        <v>2867</v>
      </c>
      <c r="F52" s="306" t="s">
        <v>507</v>
      </c>
      <c r="G52" s="254" t="s">
        <v>2868</v>
      </c>
      <c r="H52" s="229" t="s">
        <v>2771</v>
      </c>
      <c r="I52" s="254" t="s">
        <v>2869</v>
      </c>
      <c r="J52" s="229" t="s">
        <v>2773</v>
      </c>
    </row>
    <row r="53" spans="4:10">
      <c r="D53" s="319"/>
      <c r="E53" s="330"/>
      <c r="F53" s="306"/>
      <c r="G53" s="254" t="s">
        <v>2870</v>
      </c>
      <c r="H53" s="229" t="s">
        <v>2775</v>
      </c>
      <c r="I53" s="254" t="s">
        <v>2871</v>
      </c>
      <c r="J53" s="229" t="s">
        <v>2777</v>
      </c>
    </row>
    <row r="54" spans="4:10">
      <c r="D54" s="319"/>
      <c r="E54" s="330"/>
      <c r="F54" s="306"/>
      <c r="G54" s="254" t="s">
        <v>2872</v>
      </c>
      <c r="H54" s="229" t="s">
        <v>2779</v>
      </c>
      <c r="I54" s="254" t="s">
        <v>2873</v>
      </c>
      <c r="J54" s="229" t="s">
        <v>2781</v>
      </c>
    </row>
    <row r="55" spans="4:10">
      <c r="D55" s="319"/>
      <c r="E55" s="330"/>
      <c r="F55" s="306"/>
      <c r="G55" s="254" t="s">
        <v>2874</v>
      </c>
      <c r="H55" s="229" t="s">
        <v>2783</v>
      </c>
      <c r="I55" s="254" t="s">
        <v>2875</v>
      </c>
      <c r="J55" s="229" t="s">
        <v>2785</v>
      </c>
    </row>
    <row r="56" spans="4:10">
      <c r="D56" s="319"/>
      <c r="E56" s="330"/>
      <c r="F56" s="306"/>
      <c r="G56" s="254" t="s">
        <v>2876</v>
      </c>
      <c r="H56" s="229" t="s">
        <v>2787</v>
      </c>
      <c r="I56" s="254" t="s">
        <v>2877</v>
      </c>
      <c r="J56" s="229" t="s">
        <v>2789</v>
      </c>
    </row>
    <row r="57" spans="4:10">
      <c r="D57" s="319"/>
      <c r="E57" s="330"/>
      <c r="F57" s="306"/>
      <c r="G57" s="254" t="s">
        <v>2878</v>
      </c>
      <c r="H57" s="229" t="s">
        <v>2879</v>
      </c>
      <c r="I57" s="254" t="s">
        <v>2880</v>
      </c>
      <c r="J57" s="229" t="s">
        <v>2860</v>
      </c>
    </row>
    <row r="58" spans="4:10">
      <c r="D58" s="319"/>
      <c r="E58" s="330"/>
      <c r="F58" s="306"/>
      <c r="G58" s="254" t="s">
        <v>2881</v>
      </c>
      <c r="H58" s="229" t="s">
        <v>2795</v>
      </c>
      <c r="I58" s="254" t="s">
        <v>2882</v>
      </c>
      <c r="J58" s="229" t="s">
        <v>2797</v>
      </c>
    </row>
    <row r="59" spans="4:10">
      <c r="D59" s="319"/>
      <c r="E59" s="330"/>
      <c r="F59" s="306"/>
      <c r="G59" s="254" t="s">
        <v>2883</v>
      </c>
      <c r="H59" s="229" t="s">
        <v>2864</v>
      </c>
      <c r="I59" s="254" t="s">
        <v>2884</v>
      </c>
      <c r="J59" s="229" t="s">
        <v>2866</v>
      </c>
    </row>
    <row r="60" spans="4:10">
      <c r="D60" s="319"/>
      <c r="E60" s="10"/>
      <c r="F60" s="113"/>
      <c r="I60" s="5"/>
    </row>
    <row r="61" spans="4:10">
      <c r="D61" s="319"/>
      <c r="E61" s="330" t="s">
        <v>2885</v>
      </c>
      <c r="F61" s="306" t="s">
        <v>509</v>
      </c>
      <c r="G61" s="254" t="s">
        <v>2886</v>
      </c>
      <c r="H61" s="248" t="s">
        <v>2771</v>
      </c>
      <c r="I61" s="254" t="s">
        <v>2887</v>
      </c>
      <c r="J61" s="248" t="s">
        <v>2773</v>
      </c>
    </row>
    <row r="62" spans="4:10">
      <c r="D62" s="319"/>
      <c r="E62" s="330"/>
      <c r="F62" s="306"/>
      <c r="G62" s="254" t="s">
        <v>2888</v>
      </c>
      <c r="H62" s="248" t="s">
        <v>2775</v>
      </c>
      <c r="I62" s="254" t="s">
        <v>2889</v>
      </c>
      <c r="J62" s="248" t="s">
        <v>2777</v>
      </c>
    </row>
    <row r="63" spans="4:10">
      <c r="D63" s="319"/>
      <c r="E63" s="330"/>
      <c r="F63" s="306"/>
      <c r="G63" s="254" t="s">
        <v>2890</v>
      </c>
      <c r="H63" s="248" t="s">
        <v>2779</v>
      </c>
      <c r="I63" s="254" t="s">
        <v>2891</v>
      </c>
      <c r="J63" s="248" t="s">
        <v>2781</v>
      </c>
    </row>
    <row r="64" spans="4:10">
      <c r="D64" s="319"/>
      <c r="E64" s="330"/>
      <c r="F64" s="306"/>
      <c r="G64" s="254" t="s">
        <v>2892</v>
      </c>
      <c r="H64" s="248" t="s">
        <v>2783</v>
      </c>
      <c r="I64" s="254" t="s">
        <v>2893</v>
      </c>
      <c r="J64" s="248" t="s">
        <v>2785</v>
      </c>
    </row>
    <row r="65" spans="4:10">
      <c r="D65" s="319"/>
      <c r="E65" s="330"/>
      <c r="F65" s="306"/>
      <c r="G65" s="254" t="s">
        <v>2894</v>
      </c>
      <c r="H65" s="248" t="s">
        <v>2787</v>
      </c>
      <c r="I65" s="254" t="s">
        <v>2895</v>
      </c>
      <c r="J65" s="248" t="s">
        <v>2789</v>
      </c>
    </row>
    <row r="66" spans="4:10">
      <c r="D66" s="319"/>
      <c r="E66" s="330"/>
      <c r="F66" s="306"/>
      <c r="G66" s="254" t="s">
        <v>2896</v>
      </c>
      <c r="H66" s="248" t="s">
        <v>2879</v>
      </c>
      <c r="I66" s="254" t="s">
        <v>2897</v>
      </c>
      <c r="J66" s="248" t="s">
        <v>2860</v>
      </c>
    </row>
    <row r="67" spans="4:10">
      <c r="D67" s="319"/>
      <c r="E67" s="330"/>
      <c r="F67" s="306"/>
      <c r="G67" s="254" t="s">
        <v>2898</v>
      </c>
      <c r="H67" s="248" t="s">
        <v>2795</v>
      </c>
      <c r="I67" s="254" t="s">
        <v>2899</v>
      </c>
      <c r="J67" s="248" t="s">
        <v>2797</v>
      </c>
    </row>
    <row r="68" spans="4:10">
      <c r="D68" s="319"/>
      <c r="E68" s="330"/>
      <c r="F68" s="306"/>
      <c r="G68" s="254" t="s">
        <v>2900</v>
      </c>
      <c r="H68" s="248" t="s">
        <v>2901</v>
      </c>
      <c r="I68" s="254" t="s">
        <v>2902</v>
      </c>
      <c r="J68" s="248" t="s">
        <v>2866</v>
      </c>
    </row>
    <row r="69" spans="4:10">
      <c r="D69" s="319"/>
      <c r="G69" s="5"/>
      <c r="H69" s="4"/>
      <c r="I69" s="5"/>
    </row>
    <row r="70" spans="4:10">
      <c r="D70" s="319"/>
      <c r="E70" s="330" t="s">
        <v>2903</v>
      </c>
      <c r="F70" s="306" t="s">
        <v>511</v>
      </c>
      <c r="G70" s="254" t="s">
        <v>2904</v>
      </c>
      <c r="H70" s="248" t="s">
        <v>2771</v>
      </c>
      <c r="I70" s="254" t="s">
        <v>2905</v>
      </c>
      <c r="J70" s="248" t="s">
        <v>2773</v>
      </c>
    </row>
    <row r="71" spans="4:10">
      <c r="D71" s="319"/>
      <c r="E71" s="330"/>
      <c r="F71" s="306"/>
      <c r="G71" s="254" t="s">
        <v>2906</v>
      </c>
      <c r="H71" s="248" t="s">
        <v>2775</v>
      </c>
      <c r="I71" s="254" t="s">
        <v>2907</v>
      </c>
      <c r="J71" s="248" t="s">
        <v>2777</v>
      </c>
    </row>
    <row r="72" spans="4:10">
      <c r="D72" s="319"/>
      <c r="E72" s="330"/>
      <c r="F72" s="306"/>
      <c r="G72" s="254" t="s">
        <v>2908</v>
      </c>
      <c r="H72" s="248" t="s">
        <v>2779</v>
      </c>
      <c r="I72" s="254" t="s">
        <v>2909</v>
      </c>
      <c r="J72" s="248" t="s">
        <v>2781</v>
      </c>
    </row>
    <row r="73" spans="4:10">
      <c r="D73" s="319"/>
      <c r="E73" s="330"/>
      <c r="F73" s="306"/>
      <c r="G73" s="254" t="s">
        <v>2910</v>
      </c>
      <c r="H73" s="248" t="s">
        <v>2783</v>
      </c>
      <c r="I73" s="254" t="s">
        <v>2911</v>
      </c>
      <c r="J73" s="248" t="s">
        <v>2785</v>
      </c>
    </row>
    <row r="74" spans="4:10">
      <c r="D74" s="319"/>
      <c r="E74" s="330"/>
      <c r="F74" s="306"/>
      <c r="G74" s="254" t="s">
        <v>2912</v>
      </c>
      <c r="H74" s="248" t="s">
        <v>2787</v>
      </c>
      <c r="I74" s="254" t="s">
        <v>2913</v>
      </c>
      <c r="J74" s="248" t="s">
        <v>2789</v>
      </c>
    </row>
    <row r="75" spans="4:10">
      <c r="D75" s="319"/>
      <c r="E75" s="330"/>
      <c r="F75" s="306"/>
      <c r="G75" s="254" t="s">
        <v>2914</v>
      </c>
      <c r="H75" s="248" t="s">
        <v>2879</v>
      </c>
      <c r="I75" s="254" t="s">
        <v>2915</v>
      </c>
      <c r="J75" s="248" t="s">
        <v>2860</v>
      </c>
    </row>
    <row r="76" spans="4:10">
      <c r="D76" s="319"/>
      <c r="E76" s="330"/>
      <c r="F76" s="306"/>
      <c r="G76" s="254" t="s">
        <v>2916</v>
      </c>
      <c r="H76" s="248" t="s">
        <v>2795</v>
      </c>
      <c r="I76" s="254" t="s">
        <v>2917</v>
      </c>
      <c r="J76" s="248" t="s">
        <v>2797</v>
      </c>
    </row>
    <row r="77" spans="4:10">
      <c r="D77" s="319"/>
      <c r="E77" s="330"/>
      <c r="F77" s="306"/>
      <c r="G77" s="254" t="s">
        <v>2918</v>
      </c>
      <c r="H77" s="248" t="s">
        <v>2864</v>
      </c>
      <c r="I77" s="254" t="s">
        <v>2919</v>
      </c>
      <c r="J77" s="248" t="s">
        <v>2866</v>
      </c>
    </row>
    <row r="78" spans="4:10">
      <c r="D78" s="319"/>
      <c r="I78" s="5"/>
    </row>
    <row r="79" spans="4:10">
      <c r="D79" s="319"/>
      <c r="E79" s="332" t="s">
        <v>2920</v>
      </c>
      <c r="F79" s="333" t="s">
        <v>514</v>
      </c>
      <c r="G79" s="249" t="s">
        <v>2921</v>
      </c>
      <c r="H79" s="248" t="s">
        <v>2771</v>
      </c>
      <c r="I79" s="249" t="s">
        <v>2922</v>
      </c>
      <c r="J79" s="248" t="s">
        <v>2773</v>
      </c>
    </row>
    <row r="80" spans="4:10">
      <c r="D80" s="319"/>
      <c r="E80" s="332"/>
      <c r="F80" s="333"/>
      <c r="G80" s="249" t="s">
        <v>2923</v>
      </c>
      <c r="H80" s="248" t="s">
        <v>2775</v>
      </c>
      <c r="I80" s="249" t="s">
        <v>2924</v>
      </c>
      <c r="J80" s="248" t="s">
        <v>2777</v>
      </c>
    </row>
    <row r="81" spans="1:10">
      <c r="D81" s="319"/>
      <c r="E81" s="332"/>
      <c r="F81" s="333"/>
      <c r="G81" s="249" t="s">
        <v>2925</v>
      </c>
      <c r="H81" s="248" t="s">
        <v>2779</v>
      </c>
      <c r="I81" s="249" t="s">
        <v>2926</v>
      </c>
      <c r="J81" s="248" t="s">
        <v>2781</v>
      </c>
    </row>
    <row r="82" spans="1:10">
      <c r="D82" s="319"/>
      <c r="E82" s="332"/>
      <c r="F82" s="333"/>
      <c r="G82" s="249" t="s">
        <v>2927</v>
      </c>
      <c r="H82" s="248" t="s">
        <v>2783</v>
      </c>
      <c r="I82" s="249" t="s">
        <v>2928</v>
      </c>
      <c r="J82" s="248" t="s">
        <v>2785</v>
      </c>
    </row>
    <row r="83" spans="1:10">
      <c r="D83" s="319"/>
      <c r="E83" s="332"/>
      <c r="F83" s="333"/>
      <c r="G83" s="249" t="s">
        <v>2929</v>
      </c>
      <c r="H83" s="248" t="s">
        <v>2787</v>
      </c>
      <c r="I83" s="249" t="s">
        <v>2930</v>
      </c>
      <c r="J83" s="248" t="s">
        <v>2789</v>
      </c>
    </row>
    <row r="84" spans="1:10">
      <c r="D84" s="319"/>
      <c r="E84" s="332"/>
      <c r="F84" s="333"/>
      <c r="G84" s="249" t="s">
        <v>2931</v>
      </c>
      <c r="H84" s="248" t="s">
        <v>2932</v>
      </c>
      <c r="I84" s="249" t="s">
        <v>2933</v>
      </c>
      <c r="J84" s="248" t="s">
        <v>2860</v>
      </c>
    </row>
    <row r="85" spans="1:10">
      <c r="D85" s="319"/>
      <c r="E85" s="332"/>
      <c r="F85" s="333"/>
      <c r="G85" s="249" t="s">
        <v>2934</v>
      </c>
      <c r="H85" s="248" t="s">
        <v>2795</v>
      </c>
      <c r="I85" s="249" t="s">
        <v>2935</v>
      </c>
      <c r="J85" s="248" t="s">
        <v>2797</v>
      </c>
    </row>
    <row r="86" spans="1:10">
      <c r="D86" s="319"/>
      <c r="E86" s="332"/>
      <c r="F86" s="333"/>
      <c r="G86" s="249" t="s">
        <v>2936</v>
      </c>
      <c r="H86" s="248" t="s">
        <v>2864</v>
      </c>
      <c r="I86" s="249" t="s">
        <v>2937</v>
      </c>
      <c r="J86" s="248" t="s">
        <v>2866</v>
      </c>
    </row>
    <row r="87" spans="1:10">
      <c r="I87" s="5"/>
    </row>
    <row r="88" spans="1:10" s="8" customFormat="1" ht="15.95">
      <c r="A88" s="8" t="s">
        <v>1570</v>
      </c>
      <c r="B88" s="8" t="s">
        <v>2</v>
      </c>
      <c r="C88" s="16" t="s">
        <v>1571</v>
      </c>
      <c r="D88" s="16" t="s">
        <v>1572</v>
      </c>
      <c r="E88" s="9" t="s">
        <v>540</v>
      </c>
      <c r="F88" s="9" t="s">
        <v>4</v>
      </c>
      <c r="G88" s="246" t="s">
        <v>541</v>
      </c>
      <c r="H88" s="9" t="s">
        <v>542</v>
      </c>
      <c r="I88" s="116" t="s">
        <v>543</v>
      </c>
    </row>
    <row r="89" spans="1:10" ht="13.5" customHeight="1">
      <c r="A89" s="17">
        <v>5</v>
      </c>
      <c r="B89" s="113" t="s">
        <v>2716</v>
      </c>
      <c r="C89" s="11" t="s">
        <v>2938</v>
      </c>
      <c r="D89" s="319" t="s">
        <v>2939</v>
      </c>
      <c r="E89" s="330" t="s">
        <v>2940</v>
      </c>
      <c r="F89" s="306" t="s">
        <v>518</v>
      </c>
      <c r="G89" s="254" t="s">
        <v>2941</v>
      </c>
      <c r="H89" s="228" t="s">
        <v>2942</v>
      </c>
      <c r="I89" s="254" t="s">
        <v>2943</v>
      </c>
      <c r="J89" s="228" t="s">
        <v>2944</v>
      </c>
    </row>
    <row r="90" spans="1:10">
      <c r="D90" s="319"/>
      <c r="E90" s="330"/>
      <c r="F90" s="306"/>
      <c r="G90" s="254" t="s">
        <v>2945</v>
      </c>
      <c r="H90" s="228" t="s">
        <v>2946</v>
      </c>
      <c r="I90" s="254" t="s">
        <v>2947</v>
      </c>
      <c r="J90" s="228" t="s">
        <v>2948</v>
      </c>
    </row>
    <row r="91" spans="1:10">
      <c r="D91" s="319"/>
      <c r="E91" s="330"/>
      <c r="F91" s="306"/>
      <c r="G91" s="254" t="s">
        <v>2949</v>
      </c>
      <c r="H91" s="228" t="s">
        <v>2950</v>
      </c>
      <c r="I91" s="254" t="s">
        <v>2951</v>
      </c>
      <c r="J91" s="228" t="s">
        <v>2952</v>
      </c>
    </row>
    <row r="92" spans="1:10">
      <c r="D92" s="319"/>
      <c r="E92" s="330"/>
      <c r="F92" s="306"/>
      <c r="G92" s="254" t="s">
        <v>2953</v>
      </c>
      <c r="H92" s="228" t="s">
        <v>2954</v>
      </c>
      <c r="I92" s="254" t="s">
        <v>2955</v>
      </c>
      <c r="J92" s="228" t="s">
        <v>2956</v>
      </c>
    </row>
    <row r="93" spans="1:10">
      <c r="D93" s="319"/>
      <c r="E93" s="330"/>
      <c r="F93" s="306"/>
      <c r="G93" s="254" t="s">
        <v>2957</v>
      </c>
      <c r="H93" s="228" t="s">
        <v>2958</v>
      </c>
      <c r="I93" s="254" t="s">
        <v>2959</v>
      </c>
      <c r="J93" s="228" t="s">
        <v>2960</v>
      </c>
    </row>
    <row r="94" spans="1:10">
      <c r="D94" s="319"/>
      <c r="E94" s="330"/>
      <c r="F94" s="306"/>
      <c r="G94" s="254" t="s">
        <v>2961</v>
      </c>
      <c r="H94" s="228" t="s">
        <v>2962</v>
      </c>
      <c r="I94" s="254" t="s">
        <v>2963</v>
      </c>
      <c r="J94" s="228" t="s">
        <v>2964</v>
      </c>
    </row>
    <row r="95" spans="1:10">
      <c r="D95" s="319"/>
      <c r="E95" s="330"/>
      <c r="F95" s="306"/>
      <c r="G95" s="254" t="s">
        <v>2965</v>
      </c>
      <c r="H95" s="211" t="s">
        <v>2966</v>
      </c>
      <c r="I95" s="254" t="s">
        <v>2967</v>
      </c>
      <c r="J95" s="211" t="s">
        <v>2968</v>
      </c>
    </row>
    <row r="96" spans="1:10">
      <c r="D96" s="319"/>
      <c r="E96" s="330"/>
      <c r="F96" s="306"/>
      <c r="G96" s="254" t="s">
        <v>2969</v>
      </c>
      <c r="H96" s="211" t="s">
        <v>2970</v>
      </c>
      <c r="I96" s="254" t="s">
        <v>2971</v>
      </c>
      <c r="J96" s="211" t="s">
        <v>2972</v>
      </c>
    </row>
    <row r="97" spans="4:10">
      <c r="D97" s="319"/>
      <c r="E97" s="330"/>
      <c r="F97" s="306"/>
      <c r="G97" s="254" t="s">
        <v>2973</v>
      </c>
      <c r="H97" s="211" t="s">
        <v>2974</v>
      </c>
      <c r="I97" s="254" t="s">
        <v>2975</v>
      </c>
      <c r="J97" s="211" t="s">
        <v>2976</v>
      </c>
    </row>
    <row r="98" spans="4:10">
      <c r="D98" s="319"/>
      <c r="E98" s="330"/>
      <c r="F98" s="306"/>
      <c r="G98" s="254" t="s">
        <v>2977</v>
      </c>
      <c r="H98" s="211" t="s">
        <v>845</v>
      </c>
      <c r="I98" s="254" t="s">
        <v>2978</v>
      </c>
      <c r="J98" s="211" t="s">
        <v>2979</v>
      </c>
    </row>
    <row r="99" spans="4:10">
      <c r="D99" s="319"/>
      <c r="E99" s="330"/>
      <c r="F99" s="306"/>
      <c r="G99" s="254" t="s">
        <v>2980</v>
      </c>
      <c r="H99" s="211" t="s">
        <v>1205</v>
      </c>
      <c r="I99" s="254" t="s">
        <v>2981</v>
      </c>
      <c r="J99" s="211" t="s">
        <v>2982</v>
      </c>
    </row>
    <row r="100" spans="4:10">
      <c r="D100" s="319"/>
      <c r="E100" s="330"/>
      <c r="F100" s="306"/>
      <c r="G100" s="254" t="s">
        <v>2983</v>
      </c>
      <c r="H100" s="211" t="s">
        <v>873</v>
      </c>
      <c r="I100" s="254" t="s">
        <v>2984</v>
      </c>
      <c r="J100" s="211" t="s">
        <v>1121</v>
      </c>
    </row>
    <row r="101" spans="4:10">
      <c r="D101" s="319"/>
      <c r="E101" s="330"/>
      <c r="F101" s="306"/>
      <c r="G101" s="254" t="s">
        <v>2985</v>
      </c>
      <c r="H101" s="211" t="s">
        <v>1123</v>
      </c>
      <c r="I101" s="254" t="s">
        <v>2986</v>
      </c>
      <c r="J101" s="211" t="s">
        <v>1125</v>
      </c>
    </row>
    <row r="102" spans="4:10">
      <c r="D102" s="319"/>
      <c r="E102" s="330"/>
      <c r="F102" s="306"/>
      <c r="G102" s="254" t="s">
        <v>2987</v>
      </c>
      <c r="H102" s="211" t="s">
        <v>2988</v>
      </c>
      <c r="I102" s="254" t="s">
        <v>2989</v>
      </c>
      <c r="J102" s="211" t="s">
        <v>2990</v>
      </c>
    </row>
    <row r="103" spans="4:10">
      <c r="D103" s="319"/>
      <c r="E103" s="330"/>
      <c r="F103" s="306"/>
      <c r="G103" s="254" t="s">
        <v>2991</v>
      </c>
      <c r="H103" s="211" t="s">
        <v>1205</v>
      </c>
      <c r="I103" s="254" t="s">
        <v>2992</v>
      </c>
      <c r="J103" s="211" t="s">
        <v>2993</v>
      </c>
    </row>
    <row r="104" spans="4:10">
      <c r="D104" s="319"/>
      <c r="I104" s="5"/>
    </row>
    <row r="105" spans="4:10" ht="16.5" customHeight="1">
      <c r="D105" s="319"/>
      <c r="E105" s="330" t="s">
        <v>2994</v>
      </c>
      <c r="F105" s="306" t="s">
        <v>520</v>
      </c>
      <c r="G105" s="254" t="s">
        <v>2995</v>
      </c>
      <c r="H105" s="228" t="s">
        <v>2771</v>
      </c>
      <c r="I105" s="254" t="s">
        <v>2996</v>
      </c>
      <c r="J105" s="66"/>
    </row>
    <row r="106" spans="4:10">
      <c r="D106" s="319"/>
      <c r="E106" s="330"/>
      <c r="F106" s="306"/>
      <c r="G106" s="254" t="s">
        <v>2997</v>
      </c>
      <c r="H106" s="228" t="s">
        <v>2775</v>
      </c>
      <c r="I106" s="254" t="s">
        <v>2998</v>
      </c>
      <c r="J106" s="66"/>
    </row>
    <row r="107" spans="4:10">
      <c r="D107" s="319"/>
      <c r="E107" s="330"/>
      <c r="F107" s="306"/>
      <c r="G107" s="254" t="s">
        <v>2999</v>
      </c>
      <c r="H107" s="228" t="s">
        <v>2779</v>
      </c>
      <c r="I107" s="254" t="s">
        <v>3000</v>
      </c>
      <c r="J107" s="66"/>
    </row>
    <row r="108" spans="4:10">
      <c r="D108" s="319"/>
      <c r="E108" s="330"/>
      <c r="F108" s="306"/>
      <c r="G108" s="254" t="s">
        <v>3001</v>
      </c>
      <c r="H108" s="228" t="s">
        <v>2783</v>
      </c>
      <c r="I108" s="254" t="s">
        <v>3002</v>
      </c>
      <c r="J108" s="66"/>
    </row>
    <row r="109" spans="4:10">
      <c r="D109" s="319"/>
      <c r="E109" s="330"/>
      <c r="F109" s="306"/>
      <c r="G109" s="254" t="s">
        <v>3003</v>
      </c>
      <c r="H109" s="228" t="s">
        <v>3004</v>
      </c>
      <c r="I109" s="254" t="s">
        <v>3005</v>
      </c>
      <c r="J109" s="66"/>
    </row>
    <row r="110" spans="4:10">
      <c r="D110" s="319"/>
      <c r="E110" s="330"/>
      <c r="F110" s="306"/>
      <c r="G110" s="254" t="s">
        <v>3006</v>
      </c>
      <c r="H110" s="228" t="s">
        <v>3007</v>
      </c>
      <c r="I110" s="254" t="s">
        <v>3008</v>
      </c>
      <c r="J110" s="66"/>
    </row>
    <row r="111" spans="4:10">
      <c r="D111" s="319"/>
      <c r="E111" s="330"/>
      <c r="F111" s="306"/>
      <c r="G111" s="254" t="s">
        <v>3009</v>
      </c>
      <c r="H111" s="228" t="s">
        <v>3010</v>
      </c>
      <c r="I111" s="254" t="s">
        <v>3011</v>
      </c>
      <c r="J111" s="66"/>
    </row>
    <row r="112" spans="4:10">
      <c r="D112" s="319"/>
      <c r="E112" s="330"/>
      <c r="F112" s="306"/>
      <c r="G112" s="254" t="s">
        <v>3012</v>
      </c>
      <c r="H112" s="228" t="s">
        <v>3013</v>
      </c>
      <c r="I112" s="254" t="s">
        <v>3014</v>
      </c>
      <c r="J112" s="66"/>
    </row>
    <row r="113" spans="4:10">
      <c r="D113" s="319"/>
      <c r="E113" s="330"/>
      <c r="F113" s="306"/>
      <c r="G113" s="254" t="s">
        <v>3015</v>
      </c>
      <c r="H113" s="228" t="s">
        <v>2795</v>
      </c>
      <c r="I113" s="254" t="s">
        <v>3016</v>
      </c>
      <c r="J113" s="66"/>
    </row>
    <row r="114" spans="4:10">
      <c r="D114" s="319"/>
      <c r="E114" s="330"/>
      <c r="F114" s="306"/>
      <c r="G114" s="254" t="s">
        <v>3017</v>
      </c>
      <c r="H114" s="228" t="s">
        <v>3018</v>
      </c>
      <c r="I114" s="254" t="s">
        <v>3019</v>
      </c>
      <c r="J114" s="66"/>
    </row>
    <row r="115" spans="4:10">
      <c r="D115" s="319"/>
      <c r="E115" s="330"/>
      <c r="F115" s="306"/>
      <c r="G115" s="254" t="s">
        <v>3020</v>
      </c>
      <c r="H115" s="228" t="s">
        <v>3021</v>
      </c>
      <c r="I115" s="254" t="s">
        <v>3022</v>
      </c>
      <c r="J115" s="66"/>
    </row>
    <row r="116" spans="4:10">
      <c r="D116" s="319"/>
      <c r="E116" s="330"/>
      <c r="F116" s="306"/>
      <c r="G116" s="254" t="s">
        <v>3023</v>
      </c>
      <c r="H116" s="228" t="s">
        <v>3024</v>
      </c>
      <c r="I116" s="254" t="s">
        <v>3025</v>
      </c>
      <c r="J116" s="66"/>
    </row>
    <row r="117" spans="4:10">
      <c r="D117" s="319"/>
      <c r="I117" s="5"/>
    </row>
    <row r="118" spans="4:10">
      <c r="D118" s="319"/>
      <c r="E118" s="330" t="s">
        <v>3026</v>
      </c>
      <c r="F118" s="306" t="s">
        <v>522</v>
      </c>
      <c r="G118" s="254" t="s">
        <v>3027</v>
      </c>
      <c r="H118" s="248" t="s">
        <v>2771</v>
      </c>
      <c r="I118" s="254" t="s">
        <v>3028</v>
      </c>
      <c r="J118" s="248" t="s">
        <v>2773</v>
      </c>
    </row>
    <row r="119" spans="4:10">
      <c r="D119" s="319"/>
      <c r="E119" s="330"/>
      <c r="F119" s="306"/>
      <c r="G119" s="254" t="s">
        <v>3029</v>
      </c>
      <c r="H119" s="248" t="s">
        <v>2775</v>
      </c>
      <c r="I119" s="254" t="s">
        <v>3030</v>
      </c>
      <c r="J119" s="248" t="s">
        <v>2777</v>
      </c>
    </row>
    <row r="120" spans="4:10">
      <c r="D120" s="319"/>
      <c r="E120" s="330"/>
      <c r="F120" s="306"/>
      <c r="G120" s="254" t="s">
        <v>3031</v>
      </c>
      <c r="H120" s="248" t="s">
        <v>2779</v>
      </c>
      <c r="I120" s="254" t="s">
        <v>3032</v>
      </c>
      <c r="J120" s="248" t="s">
        <v>2781</v>
      </c>
    </row>
    <row r="121" spans="4:10">
      <c r="D121" s="319"/>
      <c r="E121" s="330"/>
      <c r="F121" s="306"/>
      <c r="G121" s="254" t="s">
        <v>3033</v>
      </c>
      <c r="H121" s="248" t="s">
        <v>2783</v>
      </c>
      <c r="I121" s="254" t="s">
        <v>3034</v>
      </c>
      <c r="J121" s="248" t="s">
        <v>2785</v>
      </c>
    </row>
    <row r="122" spans="4:10">
      <c r="D122" s="319"/>
      <c r="E122" s="330"/>
      <c r="F122" s="306"/>
      <c r="G122" s="254" t="s">
        <v>3035</v>
      </c>
      <c r="H122" s="248" t="s">
        <v>2787</v>
      </c>
      <c r="I122" s="254" t="s">
        <v>3036</v>
      </c>
      <c r="J122" s="248" t="s">
        <v>2789</v>
      </c>
    </row>
    <row r="123" spans="4:10">
      <c r="D123" s="319"/>
      <c r="E123" s="330"/>
      <c r="F123" s="306"/>
      <c r="G123" s="254" t="s">
        <v>3037</v>
      </c>
      <c r="H123" s="248" t="s">
        <v>2795</v>
      </c>
      <c r="I123" s="254" t="s">
        <v>3038</v>
      </c>
      <c r="J123" s="248" t="s">
        <v>2797</v>
      </c>
    </row>
    <row r="124" spans="4:10">
      <c r="D124" s="319"/>
      <c r="E124" s="330"/>
      <c r="F124" s="306"/>
      <c r="G124" s="254" t="s">
        <v>3039</v>
      </c>
      <c r="H124" s="248" t="s">
        <v>3040</v>
      </c>
      <c r="I124" s="254" t="s">
        <v>3041</v>
      </c>
      <c r="J124" s="248" t="s">
        <v>3042</v>
      </c>
    </row>
    <row r="125" spans="4:10">
      <c r="D125" s="319"/>
      <c r="E125" s="330"/>
      <c r="F125" s="306"/>
      <c r="G125" s="254" t="s">
        <v>3043</v>
      </c>
      <c r="H125" s="248" t="s">
        <v>3044</v>
      </c>
      <c r="I125" s="254" t="s">
        <v>3045</v>
      </c>
      <c r="J125" s="248" t="s">
        <v>3046</v>
      </c>
    </row>
    <row r="126" spans="4:10">
      <c r="D126" s="319"/>
      <c r="I126" s="5"/>
    </row>
    <row r="127" spans="4:10">
      <c r="D127" s="319"/>
      <c r="E127" s="330" t="s">
        <v>3047</v>
      </c>
      <c r="F127" s="306" t="s">
        <v>524</v>
      </c>
      <c r="G127" s="254" t="s">
        <v>3048</v>
      </c>
      <c r="H127" s="248" t="s">
        <v>2771</v>
      </c>
      <c r="I127" s="254" t="s">
        <v>3049</v>
      </c>
      <c r="J127" s="248" t="s">
        <v>2773</v>
      </c>
    </row>
    <row r="128" spans="4:10">
      <c r="D128" s="319"/>
      <c r="E128" s="330"/>
      <c r="F128" s="306"/>
      <c r="G128" s="254" t="s">
        <v>3050</v>
      </c>
      <c r="H128" s="248" t="s">
        <v>2775</v>
      </c>
      <c r="I128" s="254" t="s">
        <v>3051</v>
      </c>
      <c r="J128" s="248" t="s">
        <v>2777</v>
      </c>
    </row>
    <row r="129" spans="1:10">
      <c r="D129" s="319"/>
      <c r="E129" s="330"/>
      <c r="F129" s="306"/>
      <c r="G129" s="254" t="s">
        <v>3052</v>
      </c>
      <c r="H129" s="248" t="s">
        <v>2779</v>
      </c>
      <c r="I129" s="254" t="s">
        <v>3053</v>
      </c>
      <c r="J129" s="248" t="s">
        <v>2781</v>
      </c>
    </row>
    <row r="130" spans="1:10">
      <c r="D130" s="319"/>
      <c r="E130" s="330"/>
      <c r="F130" s="306"/>
      <c r="G130" s="254" t="s">
        <v>3054</v>
      </c>
      <c r="H130" s="248" t="s">
        <v>2783</v>
      </c>
      <c r="I130" s="254" t="s">
        <v>3055</v>
      </c>
      <c r="J130" s="248" t="s">
        <v>2785</v>
      </c>
    </row>
    <row r="131" spans="1:10">
      <c r="D131" s="319"/>
      <c r="E131" s="330"/>
      <c r="F131" s="306"/>
      <c r="G131" s="254" t="s">
        <v>3056</v>
      </c>
      <c r="H131" s="248" t="s">
        <v>2787</v>
      </c>
      <c r="I131" s="254" t="s">
        <v>3057</v>
      </c>
      <c r="J131" s="248" t="s">
        <v>2789</v>
      </c>
    </row>
    <row r="132" spans="1:10">
      <c r="D132" s="319"/>
      <c r="E132" s="330"/>
      <c r="F132" s="306"/>
      <c r="G132" s="254" t="s">
        <v>3058</v>
      </c>
      <c r="H132" s="248" t="s">
        <v>2795</v>
      </c>
      <c r="I132" s="254" t="s">
        <v>3059</v>
      </c>
      <c r="J132" s="248" t="s">
        <v>2797</v>
      </c>
    </row>
    <row r="133" spans="1:10">
      <c r="D133" s="319"/>
      <c r="E133" s="330"/>
      <c r="F133" s="306"/>
      <c r="G133" s="254" t="s">
        <v>3060</v>
      </c>
      <c r="H133" s="248" t="s">
        <v>3061</v>
      </c>
      <c r="I133" s="254" t="s">
        <v>3062</v>
      </c>
      <c r="J133" s="248" t="s">
        <v>3063</v>
      </c>
    </row>
    <row r="134" spans="1:10">
      <c r="D134" s="319"/>
      <c r="E134" s="330"/>
      <c r="F134" s="306"/>
      <c r="G134" s="254" t="s">
        <v>3064</v>
      </c>
      <c r="H134" s="248" t="s">
        <v>3044</v>
      </c>
      <c r="I134" s="254" t="s">
        <v>3065</v>
      </c>
      <c r="J134" s="248" t="s">
        <v>3046</v>
      </c>
    </row>
    <row r="135" spans="1:10">
      <c r="I135" s="5"/>
    </row>
    <row r="136" spans="1:10" s="8" customFormat="1" ht="15.95">
      <c r="A136" s="8" t="s">
        <v>1570</v>
      </c>
      <c r="B136" s="8" t="s">
        <v>2</v>
      </c>
      <c r="C136" s="16" t="s">
        <v>1571</v>
      </c>
      <c r="D136" s="16" t="s">
        <v>1572</v>
      </c>
      <c r="E136" s="9" t="s">
        <v>540</v>
      </c>
      <c r="F136" s="9" t="s">
        <v>4</v>
      </c>
      <c r="G136" s="246" t="s">
        <v>541</v>
      </c>
      <c r="H136" s="9" t="s">
        <v>542</v>
      </c>
      <c r="I136" s="116" t="s">
        <v>543</v>
      </c>
    </row>
    <row r="137" spans="1:10" ht="31.5" customHeight="1">
      <c r="A137" s="17">
        <v>5</v>
      </c>
      <c r="B137" s="113" t="s">
        <v>2716</v>
      </c>
      <c r="C137" s="11" t="s">
        <v>3066</v>
      </c>
      <c r="D137" s="319" t="s">
        <v>3067</v>
      </c>
      <c r="E137" s="259" t="s">
        <v>3068</v>
      </c>
      <c r="F137" s="257" t="s">
        <v>527</v>
      </c>
      <c r="G137" s="254" t="s">
        <v>3069</v>
      </c>
      <c r="H137" s="229" t="s">
        <v>3070</v>
      </c>
      <c r="I137" s="254" t="s">
        <v>3071</v>
      </c>
      <c r="J137" s="229" t="s">
        <v>3072</v>
      </c>
    </row>
    <row r="138" spans="1:10">
      <c r="D138" s="319"/>
      <c r="I138" s="5"/>
    </row>
    <row r="139" spans="1:10">
      <c r="D139" s="319"/>
      <c r="E139" s="330" t="s">
        <v>3073</v>
      </c>
      <c r="F139" s="306" t="s">
        <v>530</v>
      </c>
      <c r="G139" s="254" t="s">
        <v>3074</v>
      </c>
      <c r="H139" s="260" t="s">
        <v>3075</v>
      </c>
      <c r="I139" s="254" t="s">
        <v>3076</v>
      </c>
      <c r="J139" s="260" t="s">
        <v>3077</v>
      </c>
    </row>
    <row r="140" spans="1:10">
      <c r="D140" s="319"/>
      <c r="E140" s="330"/>
      <c r="F140" s="306"/>
      <c r="G140" s="254" t="s">
        <v>3078</v>
      </c>
      <c r="H140" s="66" t="s">
        <v>3079</v>
      </c>
      <c r="I140" s="254" t="s">
        <v>3080</v>
      </c>
      <c r="J140" s="260" t="s">
        <v>3081</v>
      </c>
    </row>
    <row r="141" spans="1:10">
      <c r="D141" s="319"/>
      <c r="E141" s="330"/>
      <c r="F141" s="306"/>
      <c r="G141" s="254" t="s">
        <v>3082</v>
      </c>
      <c r="H141" s="66" t="s">
        <v>3083</v>
      </c>
      <c r="I141" s="254" t="s">
        <v>3084</v>
      </c>
      <c r="J141" s="66" t="s">
        <v>3085</v>
      </c>
    </row>
    <row r="142" spans="1:10">
      <c r="D142" s="319"/>
      <c r="E142" s="330"/>
      <c r="F142" s="306"/>
      <c r="G142" s="254" t="s">
        <v>3086</v>
      </c>
      <c r="H142" s="66" t="s">
        <v>3087</v>
      </c>
      <c r="I142" s="254" t="s">
        <v>3088</v>
      </c>
      <c r="J142" s="66" t="s">
        <v>3089</v>
      </c>
    </row>
    <row r="143" spans="1:10">
      <c r="D143" s="319"/>
      <c r="I143" s="5"/>
    </row>
    <row r="144" spans="1:10">
      <c r="D144" s="319"/>
      <c r="E144" s="330" t="s">
        <v>3090</v>
      </c>
      <c r="F144" s="306" t="s">
        <v>532</v>
      </c>
      <c r="G144" s="254" t="s">
        <v>3091</v>
      </c>
      <c r="H144" s="211" t="s">
        <v>2227</v>
      </c>
      <c r="I144" s="254" t="s">
        <v>3092</v>
      </c>
      <c r="J144" s="211" t="s">
        <v>2229</v>
      </c>
    </row>
    <row r="145" spans="4:10">
      <c r="D145" s="319"/>
      <c r="E145" s="330"/>
      <c r="F145" s="306"/>
      <c r="G145" s="254" t="s">
        <v>3093</v>
      </c>
      <c r="H145" s="211" t="s">
        <v>2231</v>
      </c>
      <c r="I145" s="254" t="s">
        <v>3094</v>
      </c>
      <c r="J145" s="211" t="s">
        <v>3095</v>
      </c>
    </row>
    <row r="146" spans="4:10">
      <c r="D146" s="319"/>
      <c r="E146" s="330"/>
      <c r="F146" s="306"/>
      <c r="G146" s="254" t="s">
        <v>3096</v>
      </c>
      <c r="H146" s="211" t="s">
        <v>2235</v>
      </c>
      <c r="I146" s="254" t="s">
        <v>3097</v>
      </c>
      <c r="J146" s="211" t="s">
        <v>3098</v>
      </c>
    </row>
    <row r="147" spans="4:10">
      <c r="D147" s="319"/>
      <c r="E147" s="330"/>
      <c r="F147" s="306"/>
      <c r="G147" s="254" t="s">
        <v>3099</v>
      </c>
      <c r="H147" s="211" t="s">
        <v>2239</v>
      </c>
      <c r="I147" s="254" t="s">
        <v>3100</v>
      </c>
      <c r="J147" s="211" t="s">
        <v>3101</v>
      </c>
    </row>
    <row r="148" spans="4:10">
      <c r="D148" s="319"/>
      <c r="E148" s="330"/>
      <c r="F148" s="306"/>
      <c r="G148" s="254" t="s">
        <v>3102</v>
      </c>
      <c r="H148" s="211" t="s">
        <v>2243</v>
      </c>
      <c r="I148" s="254" t="s">
        <v>3103</v>
      </c>
      <c r="J148" s="211" t="s">
        <v>2245</v>
      </c>
    </row>
    <row r="149" spans="4:10">
      <c r="D149" s="319"/>
      <c r="E149" s="330"/>
      <c r="F149" s="306"/>
      <c r="G149" s="254" t="s">
        <v>3104</v>
      </c>
      <c r="H149" s="211" t="s">
        <v>2247</v>
      </c>
      <c r="I149" s="254" t="s">
        <v>3105</v>
      </c>
      <c r="J149" s="211" t="s">
        <v>2249</v>
      </c>
    </row>
    <row r="150" spans="4:10">
      <c r="D150" s="319"/>
      <c r="E150" s="330"/>
      <c r="F150" s="306"/>
      <c r="G150" s="254" t="s">
        <v>3106</v>
      </c>
      <c r="H150" s="211" t="s">
        <v>3107</v>
      </c>
      <c r="I150" s="254" t="s">
        <v>3108</v>
      </c>
      <c r="J150" s="211" t="s">
        <v>3109</v>
      </c>
    </row>
    <row r="151" spans="4:10">
      <c r="D151" s="319"/>
      <c r="E151" s="330"/>
      <c r="F151" s="306"/>
      <c r="G151" s="254" t="s">
        <v>3110</v>
      </c>
      <c r="H151" s="211" t="s">
        <v>3111</v>
      </c>
      <c r="I151" s="254" t="s">
        <v>3112</v>
      </c>
      <c r="J151" s="211" t="s">
        <v>3113</v>
      </c>
    </row>
    <row r="152" spans="4:10">
      <c r="D152" s="319"/>
      <c r="E152" s="330"/>
      <c r="F152" s="306"/>
      <c r="G152" s="254" t="s">
        <v>3114</v>
      </c>
      <c r="H152" s="211" t="s">
        <v>3115</v>
      </c>
      <c r="I152" s="254" t="s">
        <v>3116</v>
      </c>
      <c r="J152" s="211" t="s">
        <v>3117</v>
      </c>
    </row>
    <row r="153" spans="4:10">
      <c r="D153" s="319"/>
      <c r="E153" s="330"/>
      <c r="F153" s="306"/>
      <c r="G153" s="254" t="s">
        <v>3118</v>
      </c>
      <c r="H153" s="211" t="s">
        <v>2259</v>
      </c>
      <c r="I153" s="254" t="s">
        <v>3119</v>
      </c>
      <c r="J153" s="211" t="s">
        <v>2261</v>
      </c>
    </row>
    <row r="154" spans="4:10">
      <c r="D154" s="319"/>
      <c r="E154" s="330"/>
      <c r="F154" s="306"/>
      <c r="G154" s="254" t="s">
        <v>3120</v>
      </c>
      <c r="H154" s="211" t="s">
        <v>2263</v>
      </c>
      <c r="I154" s="254" t="s">
        <v>3121</v>
      </c>
      <c r="J154" s="211" t="s">
        <v>2265</v>
      </c>
    </row>
    <row r="155" spans="4:10">
      <c r="D155" s="319"/>
      <c r="E155" s="330"/>
      <c r="F155" s="306"/>
      <c r="G155" s="254" t="s">
        <v>3122</v>
      </c>
      <c r="H155" s="211" t="s">
        <v>3123</v>
      </c>
      <c r="I155" s="254" t="s">
        <v>3124</v>
      </c>
      <c r="J155" s="211" t="s">
        <v>3123</v>
      </c>
    </row>
    <row r="156" spans="4:10">
      <c r="D156" s="319"/>
      <c r="E156" s="330"/>
      <c r="F156" s="306"/>
      <c r="G156" s="254" t="s">
        <v>3125</v>
      </c>
      <c r="H156" s="211" t="s">
        <v>3126</v>
      </c>
      <c r="I156" s="254" t="s">
        <v>3127</v>
      </c>
      <c r="J156" s="211" t="s">
        <v>3128</v>
      </c>
    </row>
    <row r="157" spans="4:10">
      <c r="D157" s="319"/>
      <c r="E157" s="330"/>
      <c r="F157" s="306"/>
      <c r="G157" s="254" t="s">
        <v>3129</v>
      </c>
      <c r="H157" s="211" t="s">
        <v>3130</v>
      </c>
      <c r="I157" s="254" t="s">
        <v>3131</v>
      </c>
      <c r="J157" s="211" t="s">
        <v>3132</v>
      </c>
    </row>
    <row r="158" spans="4:10" ht="15.75">
      <c r="D158" s="319"/>
      <c r="E158" s="330"/>
      <c r="F158" s="306"/>
      <c r="G158" s="254" t="s">
        <v>3133</v>
      </c>
      <c r="H158" s="250" t="s">
        <v>3134</v>
      </c>
      <c r="I158" s="254" t="s">
        <v>3135</v>
      </c>
      <c r="J158" s="250" t="s">
        <v>3136</v>
      </c>
    </row>
    <row r="159" spans="4:10" ht="15.75">
      <c r="D159" s="319"/>
      <c r="E159" s="330"/>
      <c r="F159" s="306"/>
      <c r="G159" s="254" t="s">
        <v>3137</v>
      </c>
      <c r="H159" s="250" t="s">
        <v>3138</v>
      </c>
      <c r="I159" s="254" t="s">
        <v>3139</v>
      </c>
      <c r="J159" s="250" t="s">
        <v>3140</v>
      </c>
    </row>
    <row r="160" spans="4:10">
      <c r="D160" s="319"/>
      <c r="E160" s="330"/>
      <c r="F160" s="306"/>
      <c r="G160" s="254" t="s">
        <v>3141</v>
      </c>
      <c r="H160" s="211" t="s">
        <v>3142</v>
      </c>
      <c r="I160" s="254" t="s">
        <v>3143</v>
      </c>
      <c r="J160" s="211" t="s">
        <v>3144</v>
      </c>
    </row>
    <row r="161" spans="4:10">
      <c r="D161" s="319"/>
      <c r="E161" s="330"/>
      <c r="F161" s="306"/>
      <c r="G161" s="254" t="s">
        <v>3145</v>
      </c>
      <c r="H161" s="211" t="s">
        <v>3146</v>
      </c>
      <c r="I161" s="254" t="s">
        <v>3147</v>
      </c>
      <c r="J161" s="211" t="s">
        <v>3148</v>
      </c>
    </row>
    <row r="162" spans="4:10">
      <c r="D162" s="319"/>
      <c r="E162" s="330"/>
      <c r="F162" s="306"/>
      <c r="G162" s="254" t="s">
        <v>3149</v>
      </c>
      <c r="H162" s="211" t="s">
        <v>3150</v>
      </c>
      <c r="I162" s="254" t="s">
        <v>3151</v>
      </c>
      <c r="J162" s="211" t="s">
        <v>3152</v>
      </c>
    </row>
    <row r="163" spans="4:10">
      <c r="G163" s="5"/>
      <c r="H163" s="4"/>
      <c r="I163" s="5"/>
    </row>
    <row r="164" spans="4:10">
      <c r="D164" s="331" t="s">
        <v>3153</v>
      </c>
      <c r="E164" s="330" t="s">
        <v>3154</v>
      </c>
      <c r="F164" s="306" t="s">
        <v>534</v>
      </c>
      <c r="G164" s="254" t="s">
        <v>3155</v>
      </c>
      <c r="H164" s="211" t="s">
        <v>1329</v>
      </c>
      <c r="I164" s="254" t="s">
        <v>3156</v>
      </c>
      <c r="J164" s="211" t="s">
        <v>1331</v>
      </c>
    </row>
    <row r="165" spans="4:10">
      <c r="D165" s="331"/>
      <c r="E165" s="330"/>
      <c r="F165" s="306"/>
      <c r="G165" s="254" t="s">
        <v>3157</v>
      </c>
      <c r="H165" s="211" t="s">
        <v>3142</v>
      </c>
      <c r="I165" s="254" t="s">
        <v>3158</v>
      </c>
      <c r="J165" s="211" t="s">
        <v>3144</v>
      </c>
    </row>
    <row r="166" spans="4:10">
      <c r="D166" s="331"/>
      <c r="E166" s="330"/>
      <c r="F166" s="306"/>
      <c r="G166" s="254" t="s">
        <v>3159</v>
      </c>
      <c r="H166" s="211" t="s">
        <v>3160</v>
      </c>
      <c r="I166" s="254" t="s">
        <v>3161</v>
      </c>
      <c r="J166" s="211" t="s">
        <v>3162</v>
      </c>
    </row>
    <row r="167" spans="4:10">
      <c r="D167" s="331"/>
      <c r="E167" s="330"/>
      <c r="F167" s="306"/>
      <c r="G167" s="254" t="s">
        <v>3163</v>
      </c>
      <c r="H167" s="211" t="s">
        <v>3164</v>
      </c>
      <c r="I167" s="254" t="s">
        <v>3165</v>
      </c>
      <c r="J167" s="211" t="s">
        <v>3166</v>
      </c>
    </row>
    <row r="168" spans="4:10">
      <c r="D168" s="331"/>
      <c r="E168" s="330"/>
      <c r="F168" s="306"/>
      <c r="G168" s="254" t="s">
        <v>3167</v>
      </c>
      <c r="H168" s="211" t="s">
        <v>3168</v>
      </c>
      <c r="I168" s="254" t="s">
        <v>3169</v>
      </c>
      <c r="J168" s="211" t="s">
        <v>3170</v>
      </c>
    </row>
    <row r="169" spans="4:10">
      <c r="D169" s="331"/>
      <c r="E169" s="330"/>
      <c r="F169" s="306"/>
      <c r="G169" s="254" t="s">
        <v>3171</v>
      </c>
      <c r="H169" s="211" t="s">
        <v>3172</v>
      </c>
      <c r="I169" s="254" t="s">
        <v>3173</v>
      </c>
      <c r="J169" s="211" t="s">
        <v>3174</v>
      </c>
    </row>
    <row r="170" spans="4:10">
      <c r="D170" s="331"/>
      <c r="E170" s="330"/>
      <c r="F170" s="306"/>
      <c r="G170" s="254" t="s">
        <v>3175</v>
      </c>
      <c r="H170" s="211" t="s">
        <v>3176</v>
      </c>
      <c r="I170" s="254" t="s">
        <v>3177</v>
      </c>
      <c r="J170" s="211" t="s">
        <v>3178</v>
      </c>
    </row>
    <row r="171" spans="4:10" ht="15.75">
      <c r="D171" s="331"/>
      <c r="E171" s="330"/>
      <c r="F171" s="306"/>
      <c r="G171" s="254" t="s">
        <v>3179</v>
      </c>
      <c r="H171" s="250" t="s">
        <v>3138</v>
      </c>
      <c r="I171" s="254" t="s">
        <v>3180</v>
      </c>
      <c r="J171" s="250" t="s">
        <v>3181</v>
      </c>
    </row>
    <row r="172" spans="4:10" ht="15.75">
      <c r="D172" s="331"/>
      <c r="E172" s="330"/>
      <c r="F172" s="306"/>
      <c r="G172" s="254" t="s">
        <v>3182</v>
      </c>
      <c r="H172" s="250" t="s">
        <v>3146</v>
      </c>
      <c r="I172" s="254" t="s">
        <v>3183</v>
      </c>
      <c r="J172" s="250" t="s">
        <v>3148</v>
      </c>
    </row>
    <row r="173" spans="4:10">
      <c r="D173" s="331"/>
      <c r="E173" s="330"/>
      <c r="F173" s="306"/>
      <c r="G173" s="254" t="s">
        <v>3184</v>
      </c>
      <c r="H173" s="211" t="s">
        <v>3150</v>
      </c>
      <c r="I173" s="254" t="s">
        <v>3185</v>
      </c>
      <c r="J173" s="211" t="s">
        <v>3186</v>
      </c>
    </row>
    <row r="174" spans="4:10">
      <c r="D174" s="331"/>
      <c r="I174" s="5"/>
    </row>
    <row r="175" spans="4:10">
      <c r="D175" s="331"/>
      <c r="E175" s="330" t="s">
        <v>3187</v>
      </c>
      <c r="F175" s="306" t="s">
        <v>536</v>
      </c>
      <c r="G175" s="254" t="s">
        <v>3188</v>
      </c>
      <c r="H175" s="211" t="s">
        <v>1329</v>
      </c>
      <c r="I175" s="254" t="s">
        <v>3189</v>
      </c>
      <c r="J175" s="211" t="s">
        <v>1331</v>
      </c>
    </row>
    <row r="176" spans="4:10">
      <c r="D176" s="331"/>
      <c r="E176" s="330"/>
      <c r="F176" s="306"/>
      <c r="G176" s="254" t="s">
        <v>3190</v>
      </c>
      <c r="H176" s="211" t="s">
        <v>3142</v>
      </c>
      <c r="I176" s="254" t="s">
        <v>3191</v>
      </c>
      <c r="J176" s="211" t="s">
        <v>3144</v>
      </c>
    </row>
    <row r="177" spans="4:10">
      <c r="D177" s="331"/>
      <c r="E177" s="330"/>
      <c r="F177" s="306"/>
      <c r="G177" s="254" t="s">
        <v>3192</v>
      </c>
      <c r="H177" s="211" t="s">
        <v>3160</v>
      </c>
      <c r="I177" s="254" t="s">
        <v>3193</v>
      </c>
      <c r="J177" s="211" t="s">
        <v>3162</v>
      </c>
    </row>
    <row r="178" spans="4:10">
      <c r="D178" s="331"/>
      <c r="E178" s="330"/>
      <c r="F178" s="306"/>
      <c r="G178" s="254" t="s">
        <v>3194</v>
      </c>
      <c r="H178" s="211" t="s">
        <v>3164</v>
      </c>
      <c r="I178" s="254" t="s">
        <v>3195</v>
      </c>
      <c r="J178" s="211" t="s">
        <v>3166</v>
      </c>
    </row>
    <row r="179" spans="4:10">
      <c r="D179" s="331"/>
      <c r="E179" s="330"/>
      <c r="F179" s="306"/>
      <c r="G179" s="254" t="s">
        <v>3196</v>
      </c>
      <c r="H179" s="211" t="s">
        <v>3168</v>
      </c>
      <c r="I179" s="254" t="s">
        <v>3197</v>
      </c>
      <c r="J179" s="211" t="s">
        <v>3170</v>
      </c>
    </row>
    <row r="180" spans="4:10">
      <c r="D180" s="331"/>
      <c r="E180" s="330"/>
      <c r="F180" s="306"/>
      <c r="G180" s="254" t="s">
        <v>3198</v>
      </c>
      <c r="H180" s="211" t="s">
        <v>3172</v>
      </c>
      <c r="I180" s="254" t="s">
        <v>3199</v>
      </c>
      <c r="J180" s="211" t="s">
        <v>3174</v>
      </c>
    </row>
    <row r="181" spans="4:10">
      <c r="D181" s="331"/>
      <c r="E181" s="330"/>
      <c r="F181" s="306"/>
      <c r="G181" s="254" t="s">
        <v>3200</v>
      </c>
      <c r="H181" s="211" t="s">
        <v>3176</v>
      </c>
      <c r="I181" s="254" t="s">
        <v>3201</v>
      </c>
      <c r="J181" s="211" t="s">
        <v>3178</v>
      </c>
    </row>
    <row r="182" spans="4:10" ht="15.75">
      <c r="D182" s="331"/>
      <c r="E182" s="330"/>
      <c r="F182" s="306"/>
      <c r="G182" s="254" t="s">
        <v>3202</v>
      </c>
      <c r="H182" s="250" t="s">
        <v>3138</v>
      </c>
      <c r="I182" s="254" t="s">
        <v>3203</v>
      </c>
      <c r="J182" s="250" t="s">
        <v>3204</v>
      </c>
    </row>
    <row r="183" spans="4:10" ht="15.75">
      <c r="D183" s="331"/>
      <c r="E183" s="330"/>
      <c r="F183" s="306"/>
      <c r="G183" s="254" t="s">
        <v>3205</v>
      </c>
      <c r="H183" s="250" t="s">
        <v>3146</v>
      </c>
      <c r="I183" s="254" t="s">
        <v>3206</v>
      </c>
      <c r="J183" s="250" t="s">
        <v>3148</v>
      </c>
    </row>
    <row r="184" spans="4:10">
      <c r="D184" s="331"/>
      <c r="E184" s="330"/>
      <c r="F184" s="306"/>
      <c r="G184" s="254" t="s">
        <v>3207</v>
      </c>
      <c r="H184" s="211" t="s">
        <v>3150</v>
      </c>
      <c r="I184" s="254" t="s">
        <v>3208</v>
      </c>
      <c r="J184" s="211" t="s">
        <v>3209</v>
      </c>
    </row>
  </sheetData>
  <mergeCells count="38">
    <mergeCell ref="F52:F59"/>
    <mergeCell ref="E52:E59"/>
    <mergeCell ref="F2:F14"/>
    <mergeCell ref="E2:E14"/>
    <mergeCell ref="F16:F23"/>
    <mergeCell ref="E16:E23"/>
    <mergeCell ref="F25:F32"/>
    <mergeCell ref="E34:E41"/>
    <mergeCell ref="F34:F41"/>
    <mergeCell ref="E25:E32"/>
    <mergeCell ref="E43:E50"/>
    <mergeCell ref="F43:F50"/>
    <mergeCell ref="E105:E116"/>
    <mergeCell ref="F105:F116"/>
    <mergeCell ref="E118:E125"/>
    <mergeCell ref="F118:F125"/>
    <mergeCell ref="E61:E68"/>
    <mergeCell ref="F61:F68"/>
    <mergeCell ref="E70:E77"/>
    <mergeCell ref="F70:F77"/>
    <mergeCell ref="E79:E86"/>
    <mergeCell ref="F79:F86"/>
    <mergeCell ref="E164:E173"/>
    <mergeCell ref="F164:F173"/>
    <mergeCell ref="E175:E184"/>
    <mergeCell ref="F175:F184"/>
    <mergeCell ref="D2:D86"/>
    <mergeCell ref="D89:D134"/>
    <mergeCell ref="D137:D162"/>
    <mergeCell ref="D164:D184"/>
    <mergeCell ref="E127:E134"/>
    <mergeCell ref="F127:F134"/>
    <mergeCell ref="E139:E142"/>
    <mergeCell ref="F139:F142"/>
    <mergeCell ref="E144:E162"/>
    <mergeCell ref="F144:F162"/>
    <mergeCell ref="F89:F103"/>
    <mergeCell ref="E89:E103"/>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IKS Univ &amp; Unit</vt:lpstr>
      <vt:lpstr>IKS 1</vt:lpstr>
      <vt:lpstr>IKS 2</vt:lpstr>
      <vt:lpstr>IKS 3</vt:lpstr>
      <vt:lpstr>IKS 4</vt:lpstr>
      <vt:lpstr>IKS 5</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cp:revision/>
  <dcterms:created xsi:type="dcterms:W3CDTF">2017-08-11T01:51:31Z</dcterms:created>
  <dcterms:modified xsi:type="dcterms:W3CDTF">2018-02-26T03:40:16Z</dcterms:modified>
</cp:coreProperties>
</file>